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23000" yWindow="260" windowWidth="35480" windowHeight="29860" tabRatio="500"/>
  </bookViews>
  <sheets>
    <sheet name="Reduction" sheetId="1" r:id="rId1"/>
    <sheet name="Increas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  <c r="K51" i="1"/>
  <c r="Z51" i="1"/>
  <c r="Y51" i="1"/>
  <c r="Y71" i="1"/>
  <c r="Y70" i="1"/>
  <c r="K16" i="2"/>
  <c r="K51" i="2"/>
  <c r="AB51" i="2"/>
  <c r="AC51" i="2"/>
  <c r="AC69" i="2"/>
  <c r="AC66" i="2"/>
  <c r="AC65" i="2"/>
  <c r="AC61" i="2"/>
  <c r="AC45" i="2"/>
  <c r="Y51" i="2"/>
  <c r="Z51" i="2"/>
  <c r="Z69" i="2"/>
  <c r="AB69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T16" i="2"/>
  <c r="S16" i="2"/>
  <c r="R16" i="2"/>
  <c r="Q16" i="2"/>
  <c r="P16" i="2"/>
  <c r="O16" i="2"/>
  <c r="N16" i="2"/>
  <c r="M16" i="2"/>
  <c r="L16" i="2"/>
  <c r="J16" i="2"/>
  <c r="I16" i="2"/>
  <c r="H16" i="2"/>
  <c r="G16" i="2"/>
  <c r="F16" i="2"/>
  <c r="E16" i="2"/>
  <c r="D16" i="2"/>
  <c r="C16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AL32" i="2"/>
  <c r="AK32" i="2"/>
  <c r="AJ32" i="2"/>
  <c r="AI32" i="2"/>
  <c r="AH32" i="2"/>
  <c r="AG32" i="2"/>
  <c r="AF32" i="2"/>
  <c r="AE32" i="2"/>
  <c r="AD32" i="2"/>
  <c r="AC32" i="2"/>
  <c r="AB32" i="2"/>
  <c r="AL31" i="2"/>
  <c r="AK31" i="2"/>
  <c r="AJ31" i="2"/>
  <c r="AI31" i="2"/>
  <c r="AH31" i="2"/>
  <c r="AG31" i="2"/>
  <c r="AF31" i="2"/>
  <c r="AE31" i="2"/>
  <c r="AD31" i="2"/>
  <c r="AC31" i="2"/>
  <c r="AB31" i="2"/>
  <c r="AL30" i="2"/>
  <c r="AK30" i="2"/>
  <c r="AJ30" i="2"/>
  <c r="AI30" i="2"/>
  <c r="AH30" i="2"/>
  <c r="AG30" i="2"/>
  <c r="AF30" i="2"/>
  <c r="AE30" i="2"/>
  <c r="AD30" i="2"/>
  <c r="AC30" i="2"/>
  <c r="AB30" i="2"/>
  <c r="AL29" i="2"/>
  <c r="AK29" i="2"/>
  <c r="AJ29" i="2"/>
  <c r="AI29" i="2"/>
  <c r="AH29" i="2"/>
  <c r="AG29" i="2"/>
  <c r="AF29" i="2"/>
  <c r="AE29" i="2"/>
  <c r="AD29" i="2"/>
  <c r="AC29" i="2"/>
  <c r="AB29" i="2"/>
  <c r="AL28" i="2"/>
  <c r="AK28" i="2"/>
  <c r="AJ28" i="2"/>
  <c r="AI28" i="2"/>
  <c r="AH28" i="2"/>
  <c r="AG28" i="2"/>
  <c r="AF28" i="2"/>
  <c r="AE28" i="2"/>
  <c r="AD28" i="2"/>
  <c r="AC28" i="2"/>
  <c r="AB28" i="2"/>
  <c r="AL27" i="2"/>
  <c r="AK27" i="2"/>
  <c r="AJ27" i="2"/>
  <c r="AI27" i="2"/>
  <c r="AH27" i="2"/>
  <c r="AG27" i="2"/>
  <c r="AF27" i="2"/>
  <c r="AE27" i="2"/>
  <c r="AD27" i="2"/>
  <c r="AC27" i="2"/>
  <c r="AB27" i="2"/>
  <c r="AL26" i="2"/>
  <c r="AK26" i="2"/>
  <c r="AJ26" i="2"/>
  <c r="AI26" i="2"/>
  <c r="AH26" i="2"/>
  <c r="AG26" i="2"/>
  <c r="AF26" i="2"/>
  <c r="AE26" i="2"/>
  <c r="AD26" i="2"/>
  <c r="AC26" i="2"/>
  <c r="AB26" i="2"/>
  <c r="AL25" i="2"/>
  <c r="AK25" i="2"/>
  <c r="AJ25" i="2"/>
  <c r="AI25" i="2"/>
  <c r="AH25" i="2"/>
  <c r="AG25" i="2"/>
  <c r="AF25" i="2"/>
  <c r="AE25" i="2"/>
  <c r="AD25" i="2"/>
  <c r="AC25" i="2"/>
  <c r="AB25" i="2"/>
  <c r="AL24" i="2"/>
  <c r="AK24" i="2"/>
  <c r="AJ24" i="2"/>
  <c r="AI24" i="2"/>
  <c r="AH24" i="2"/>
  <c r="AG24" i="2"/>
  <c r="AF24" i="2"/>
  <c r="AE24" i="2"/>
  <c r="AD24" i="2"/>
  <c r="AC24" i="2"/>
  <c r="AB24" i="2"/>
  <c r="AL23" i="2"/>
  <c r="AK23" i="2"/>
  <c r="AJ23" i="2"/>
  <c r="AI23" i="2"/>
  <c r="AH23" i="2"/>
  <c r="AG23" i="2"/>
  <c r="AF23" i="2"/>
  <c r="AE23" i="2"/>
  <c r="AD23" i="2"/>
  <c r="AC23" i="2"/>
  <c r="AB23" i="2"/>
  <c r="AL22" i="2"/>
  <c r="AK22" i="2"/>
  <c r="AJ22" i="2"/>
  <c r="AI22" i="2"/>
  <c r="AH22" i="2"/>
  <c r="AG22" i="2"/>
  <c r="AF22" i="2"/>
  <c r="AE22" i="2"/>
  <c r="AD22" i="2"/>
  <c r="AC22" i="2"/>
  <c r="AB22" i="2"/>
  <c r="AL21" i="2"/>
  <c r="AK21" i="2"/>
  <c r="AJ21" i="2"/>
  <c r="AI21" i="2"/>
  <c r="AH21" i="2"/>
  <c r="AG21" i="2"/>
  <c r="AF21" i="2"/>
  <c r="AE21" i="2"/>
  <c r="AD21" i="2"/>
  <c r="AC21" i="2"/>
  <c r="AB21" i="2"/>
  <c r="AL20" i="2"/>
  <c r="AK20" i="2"/>
  <c r="AJ20" i="2"/>
  <c r="AI20" i="2"/>
  <c r="AH20" i="2"/>
  <c r="AG20" i="2"/>
  <c r="AF20" i="2"/>
  <c r="AE20" i="2"/>
  <c r="AD20" i="2"/>
  <c r="AC20" i="2"/>
  <c r="AB20" i="2"/>
  <c r="AL19" i="2"/>
  <c r="AK19" i="2"/>
  <c r="AJ19" i="2"/>
  <c r="AI19" i="2"/>
  <c r="AH19" i="2"/>
  <c r="AG19" i="2"/>
  <c r="AF19" i="2"/>
  <c r="AE19" i="2"/>
  <c r="AD19" i="2"/>
  <c r="AC19" i="2"/>
  <c r="AB19" i="2"/>
  <c r="AL18" i="2"/>
  <c r="AK18" i="2"/>
  <c r="AJ18" i="2"/>
  <c r="AI18" i="2"/>
  <c r="AH18" i="2"/>
  <c r="AG18" i="2"/>
  <c r="AF18" i="2"/>
  <c r="AE18" i="2"/>
  <c r="AD18" i="2"/>
  <c r="AC18" i="2"/>
  <c r="AB18" i="2"/>
  <c r="AL17" i="2"/>
  <c r="AK17" i="2"/>
  <c r="AJ17" i="2"/>
  <c r="AI17" i="2"/>
  <c r="AH17" i="2"/>
  <c r="AG17" i="2"/>
  <c r="AF17" i="2"/>
  <c r="AE17" i="2"/>
  <c r="AD17" i="2"/>
  <c r="AC17" i="2"/>
  <c r="AB17" i="2"/>
  <c r="AL16" i="2"/>
  <c r="AK16" i="2"/>
  <c r="AJ16" i="2"/>
  <c r="AI16" i="2"/>
  <c r="AH16" i="2"/>
  <c r="AG16" i="2"/>
  <c r="AF16" i="2"/>
  <c r="AE16" i="2"/>
  <c r="AD16" i="2"/>
  <c r="AC16" i="2"/>
  <c r="AB16" i="2"/>
  <c r="AL15" i="2"/>
  <c r="AK15" i="2"/>
  <c r="AJ15" i="2"/>
  <c r="AI15" i="2"/>
  <c r="AH15" i="2"/>
  <c r="AG15" i="2"/>
  <c r="AF15" i="2"/>
  <c r="AE15" i="2"/>
  <c r="AD15" i="2"/>
  <c r="AC15" i="2"/>
  <c r="AB15" i="2"/>
  <c r="AL14" i="2"/>
  <c r="AK14" i="2"/>
  <c r="AJ14" i="2"/>
  <c r="AI14" i="2"/>
  <c r="AH14" i="2"/>
  <c r="AG14" i="2"/>
  <c r="AF14" i="2"/>
  <c r="AE14" i="2"/>
  <c r="AD14" i="2"/>
  <c r="AC14" i="2"/>
  <c r="AB14" i="2"/>
  <c r="AL13" i="2"/>
  <c r="AK13" i="2"/>
  <c r="AJ13" i="2"/>
  <c r="AI13" i="2"/>
  <c r="AH13" i="2"/>
  <c r="AG13" i="2"/>
  <c r="AF13" i="2"/>
  <c r="AE13" i="2"/>
  <c r="AD13" i="2"/>
  <c r="AC13" i="2"/>
  <c r="AB13" i="2"/>
  <c r="AL12" i="2"/>
  <c r="AK12" i="2"/>
  <c r="AJ12" i="2"/>
  <c r="AI12" i="2"/>
  <c r="AH12" i="2"/>
  <c r="AG12" i="2"/>
  <c r="AF12" i="2"/>
  <c r="AE12" i="2"/>
  <c r="AD12" i="2"/>
  <c r="AC12" i="2"/>
  <c r="AB12" i="2"/>
  <c r="AL11" i="2"/>
  <c r="AK11" i="2"/>
  <c r="AJ11" i="2"/>
  <c r="AI11" i="2"/>
  <c r="AH11" i="2"/>
  <c r="AG11" i="2"/>
  <c r="AF11" i="2"/>
  <c r="AE11" i="2"/>
  <c r="AD11" i="2"/>
  <c r="AC11" i="2"/>
  <c r="AB11" i="2"/>
  <c r="AL10" i="2"/>
  <c r="AK10" i="2"/>
  <c r="AJ10" i="2"/>
  <c r="AI10" i="2"/>
  <c r="AH10" i="2"/>
  <c r="AG10" i="2"/>
  <c r="AF10" i="2"/>
  <c r="AE10" i="2"/>
  <c r="AD10" i="2"/>
  <c r="AC10" i="2"/>
  <c r="AB10" i="2"/>
  <c r="AL9" i="2"/>
  <c r="AK9" i="2"/>
  <c r="AJ9" i="2"/>
  <c r="AI9" i="2"/>
  <c r="AH9" i="2"/>
  <c r="AG9" i="2"/>
  <c r="AF9" i="2"/>
  <c r="AE9" i="2"/>
  <c r="AD9" i="2"/>
  <c r="AC9" i="2"/>
  <c r="AB9" i="2"/>
  <c r="AL8" i="2"/>
  <c r="AK8" i="2"/>
  <c r="AJ8" i="2"/>
  <c r="AI8" i="2"/>
  <c r="AH8" i="2"/>
  <c r="AG8" i="2"/>
  <c r="AF8" i="2"/>
  <c r="AE8" i="2"/>
  <c r="AD8" i="2"/>
  <c r="AC8" i="2"/>
  <c r="AB8" i="2"/>
  <c r="AL7" i="2"/>
  <c r="AK7" i="2"/>
  <c r="AJ7" i="2"/>
  <c r="AI7" i="2"/>
  <c r="AH7" i="2"/>
  <c r="AG7" i="2"/>
  <c r="AF7" i="2"/>
  <c r="AE7" i="2"/>
  <c r="AD7" i="2"/>
  <c r="AC7" i="2"/>
  <c r="AB7" i="2"/>
  <c r="AL6" i="2"/>
  <c r="AK6" i="2"/>
  <c r="AJ6" i="2"/>
  <c r="AI6" i="2"/>
  <c r="AH6" i="2"/>
  <c r="AG6" i="2"/>
  <c r="AF6" i="2"/>
  <c r="AE6" i="2"/>
  <c r="AD6" i="2"/>
  <c r="AC6" i="2"/>
  <c r="AB6" i="2"/>
  <c r="AL5" i="2"/>
  <c r="AK5" i="2"/>
  <c r="AJ5" i="2"/>
  <c r="AI5" i="2"/>
  <c r="AH5" i="2"/>
  <c r="AG5" i="2"/>
  <c r="AF5" i="2"/>
  <c r="AE5" i="2"/>
  <c r="AD5" i="2"/>
  <c r="AC5" i="2"/>
  <c r="AB5" i="2"/>
  <c r="AM32" i="2"/>
  <c r="Z32" i="2"/>
  <c r="AN32" i="2"/>
  <c r="AM31" i="2"/>
  <c r="Z31" i="2"/>
  <c r="AN31" i="2"/>
  <c r="AM30" i="2"/>
  <c r="Z30" i="2"/>
  <c r="AN30" i="2"/>
  <c r="AM29" i="2"/>
  <c r="Z29" i="2"/>
  <c r="AN29" i="2"/>
  <c r="AM28" i="2"/>
  <c r="Z28" i="2"/>
  <c r="AN28" i="2"/>
  <c r="AM27" i="2"/>
  <c r="Z27" i="2"/>
  <c r="AN27" i="2"/>
  <c r="AM26" i="2"/>
  <c r="Z26" i="2"/>
  <c r="AN26" i="2"/>
  <c r="AM25" i="2"/>
  <c r="Z25" i="2"/>
  <c r="AN25" i="2"/>
  <c r="AM24" i="2"/>
  <c r="Z24" i="2"/>
  <c r="AN24" i="2"/>
  <c r="AM23" i="2"/>
  <c r="Z23" i="2"/>
  <c r="AN23" i="2"/>
  <c r="AM22" i="2"/>
  <c r="Z22" i="2"/>
  <c r="AN22" i="2"/>
  <c r="AM21" i="2"/>
  <c r="Z21" i="2"/>
  <c r="AN21" i="2"/>
  <c r="AM20" i="2"/>
  <c r="Z20" i="2"/>
  <c r="AN20" i="2"/>
  <c r="AM19" i="2"/>
  <c r="Z19" i="2"/>
  <c r="AN19" i="2"/>
  <c r="AM18" i="2"/>
  <c r="Z18" i="2"/>
  <c r="AN18" i="2"/>
  <c r="AM17" i="2"/>
  <c r="Z17" i="2"/>
  <c r="AN17" i="2"/>
  <c r="AM16" i="2"/>
  <c r="Z16" i="2"/>
  <c r="AN16" i="2"/>
  <c r="AM15" i="2"/>
  <c r="Z15" i="2"/>
  <c r="AN15" i="2"/>
  <c r="AM14" i="2"/>
  <c r="Z14" i="2"/>
  <c r="AN14" i="2"/>
  <c r="AM13" i="2"/>
  <c r="Z13" i="2"/>
  <c r="AN13" i="2"/>
  <c r="AM12" i="2"/>
  <c r="Z12" i="2"/>
  <c r="AN12" i="2"/>
  <c r="AM11" i="2"/>
  <c r="Z11" i="2"/>
  <c r="AN11" i="2"/>
  <c r="AM10" i="2"/>
  <c r="Z10" i="2"/>
  <c r="AN10" i="2"/>
  <c r="AM9" i="2"/>
  <c r="Z9" i="2"/>
  <c r="AN9" i="2"/>
  <c r="AM8" i="2"/>
  <c r="Z8" i="2"/>
  <c r="AN8" i="2"/>
  <c r="AM7" i="2"/>
  <c r="Z7" i="2"/>
  <c r="AN7" i="2"/>
  <c r="AM6" i="2"/>
  <c r="Z6" i="2"/>
  <c r="AN6" i="2"/>
  <c r="AM5" i="2"/>
  <c r="Z5" i="2"/>
  <c r="AN5" i="2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I19" i="1"/>
  <c r="C18" i="1"/>
  <c r="L16" i="1"/>
  <c r="J51" i="1"/>
  <c r="L51" i="1"/>
  <c r="D53" i="1"/>
  <c r="E53" i="1"/>
  <c r="F53" i="1"/>
  <c r="G53" i="1"/>
  <c r="H53" i="1"/>
  <c r="I53" i="1"/>
  <c r="J53" i="1"/>
  <c r="K53" i="1"/>
  <c r="C53" i="1"/>
  <c r="C54" i="1"/>
  <c r="D54" i="1"/>
  <c r="E54" i="1"/>
  <c r="F54" i="1"/>
  <c r="G54" i="1"/>
  <c r="H54" i="1"/>
  <c r="I54" i="1"/>
  <c r="J54" i="1"/>
  <c r="K54" i="1"/>
  <c r="L54" i="1"/>
  <c r="C55" i="1"/>
  <c r="D55" i="1"/>
  <c r="E55" i="1"/>
  <c r="F55" i="1"/>
  <c r="G55" i="1"/>
  <c r="H55" i="1"/>
  <c r="I55" i="1"/>
  <c r="J55" i="1"/>
  <c r="K55" i="1"/>
  <c r="L55" i="1"/>
  <c r="E59" i="1"/>
  <c r="C64" i="1"/>
  <c r="D64" i="1"/>
  <c r="E64" i="1"/>
  <c r="F64" i="1"/>
  <c r="Y37" i="1"/>
  <c r="Z69" i="1"/>
  <c r="Z53" i="1"/>
  <c r="Z54" i="1"/>
  <c r="Z55" i="1"/>
  <c r="Z59" i="1"/>
  <c r="Z64" i="1"/>
  <c r="Z68" i="1"/>
  <c r="Z67" i="1"/>
  <c r="Y67" i="1"/>
  <c r="Z66" i="1"/>
  <c r="Y66" i="1"/>
  <c r="Z65" i="1"/>
  <c r="Y65" i="1"/>
  <c r="Y64" i="1"/>
  <c r="Z63" i="1"/>
  <c r="Y63" i="1"/>
  <c r="Z62" i="1"/>
  <c r="Y62" i="1"/>
  <c r="Z61" i="1"/>
  <c r="Y61" i="1"/>
  <c r="Z60" i="1"/>
  <c r="Y60" i="1"/>
  <c r="Y59" i="1"/>
  <c r="Z58" i="1"/>
  <c r="Y58" i="1"/>
  <c r="Z57" i="1"/>
  <c r="Y57" i="1"/>
  <c r="Z56" i="1"/>
  <c r="Y56" i="1"/>
  <c r="Y55" i="1"/>
  <c r="Y54" i="1"/>
  <c r="Y53" i="1"/>
  <c r="Z52" i="1"/>
  <c r="Y52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Y40" i="1"/>
  <c r="Z40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D59" i="1"/>
  <c r="C59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T55" i="1"/>
  <c r="S55" i="1"/>
  <c r="R55" i="1"/>
  <c r="Q55" i="1"/>
  <c r="P55" i="1"/>
  <c r="O55" i="1"/>
  <c r="N55" i="1"/>
  <c r="M55" i="1"/>
  <c r="T54" i="1"/>
  <c r="S54" i="1"/>
  <c r="R54" i="1"/>
  <c r="Q54" i="1"/>
  <c r="P54" i="1"/>
  <c r="O54" i="1"/>
  <c r="N54" i="1"/>
  <c r="M54" i="1"/>
  <c r="T53" i="1"/>
  <c r="S53" i="1"/>
  <c r="R53" i="1"/>
  <c r="Q53" i="1"/>
  <c r="P53" i="1"/>
  <c r="O53" i="1"/>
  <c r="N53" i="1"/>
  <c r="M53" i="1"/>
  <c r="L53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T51" i="1"/>
  <c r="S51" i="1"/>
  <c r="R51" i="1"/>
  <c r="Q51" i="1"/>
  <c r="P51" i="1"/>
  <c r="O51" i="1"/>
  <c r="N51" i="1"/>
  <c r="M51" i="1"/>
  <c r="I51" i="1"/>
  <c r="H51" i="1"/>
  <c r="G51" i="1"/>
  <c r="F51" i="1"/>
  <c r="E51" i="1"/>
  <c r="D51" i="1"/>
  <c r="C51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D15" i="1"/>
  <c r="C13" i="1"/>
  <c r="C5" i="1"/>
  <c r="C6" i="1"/>
  <c r="K6" i="1"/>
  <c r="I6" i="1"/>
  <c r="C27" i="1"/>
  <c r="C26" i="1"/>
  <c r="D24" i="1"/>
  <c r="C24" i="1"/>
  <c r="AY15" i="1"/>
  <c r="AY11" i="1"/>
  <c r="AY10" i="1"/>
  <c r="AY9" i="1"/>
  <c r="AY8" i="1"/>
  <c r="AY7" i="1"/>
  <c r="AU11" i="1"/>
  <c r="AU10" i="1"/>
  <c r="AU9" i="1"/>
  <c r="AU8" i="1"/>
  <c r="AU7" i="1"/>
  <c r="AX14" i="1"/>
  <c r="AT14" i="1"/>
  <c r="AQ32" i="2"/>
  <c r="AQ31" i="2"/>
  <c r="AQ30" i="2"/>
  <c r="AQ26" i="2"/>
  <c r="AQ16" i="2"/>
  <c r="AQ10" i="2"/>
  <c r="AQ34" i="2"/>
  <c r="AP26" i="2"/>
  <c r="AP30" i="2"/>
  <c r="AP10" i="2"/>
  <c r="AP16" i="2"/>
  <c r="AP31" i="2"/>
  <c r="AP32" i="2"/>
  <c r="AP34" i="2"/>
  <c r="AB69" i="1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AB67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AB66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AB65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C61" i="2"/>
  <c r="D61" i="2"/>
  <c r="E61" i="2"/>
  <c r="F61" i="2"/>
  <c r="G61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K40" i="2"/>
  <c r="L40" i="2"/>
  <c r="M40" i="2"/>
  <c r="N40" i="2"/>
  <c r="O40" i="2"/>
  <c r="P40" i="2"/>
  <c r="Q40" i="2"/>
  <c r="R40" i="2"/>
  <c r="S40" i="2"/>
  <c r="T40" i="2"/>
  <c r="P41" i="2"/>
  <c r="Q41" i="2"/>
  <c r="R41" i="2"/>
  <c r="S41" i="2"/>
  <c r="T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C51" i="2"/>
  <c r="D51" i="2"/>
  <c r="E51" i="2"/>
  <c r="F51" i="2"/>
  <c r="G51" i="2"/>
  <c r="H51" i="2"/>
  <c r="I51" i="2"/>
  <c r="J51" i="2"/>
  <c r="L51" i="2"/>
  <c r="M51" i="2"/>
  <c r="N51" i="2"/>
  <c r="O51" i="2"/>
  <c r="P51" i="2"/>
  <c r="Q51" i="2"/>
  <c r="R51" i="2"/>
  <c r="S51" i="2"/>
  <c r="T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Q59" i="2"/>
  <c r="R59" i="2"/>
  <c r="S59" i="2"/>
  <c r="T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AB68" i="2"/>
  <c r="AB61" i="2"/>
  <c r="AB45" i="2"/>
  <c r="B67" i="2"/>
  <c r="A67" i="2"/>
  <c r="B66" i="2"/>
  <c r="A66" i="2"/>
  <c r="B65" i="2"/>
  <c r="A65" i="2"/>
  <c r="B64" i="2"/>
  <c r="A64" i="2"/>
  <c r="B63" i="2"/>
  <c r="A63" i="2"/>
  <c r="B62" i="2"/>
  <c r="A62" i="2"/>
  <c r="B61" i="2"/>
  <c r="A61" i="2"/>
  <c r="B60" i="2"/>
  <c r="A60" i="2"/>
  <c r="B59" i="2"/>
  <c r="A59" i="2"/>
  <c r="B58" i="2"/>
  <c r="A58" i="2"/>
  <c r="B57" i="2"/>
  <c r="A57" i="2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A44" i="2"/>
  <c r="B43" i="2"/>
  <c r="A43" i="2"/>
  <c r="B42" i="2"/>
  <c r="A42" i="2"/>
  <c r="B41" i="2"/>
  <c r="A41" i="2"/>
  <c r="B40" i="2"/>
  <c r="A40" i="2"/>
  <c r="Y40" i="2"/>
  <c r="Z40" i="2"/>
  <c r="Y41" i="2"/>
  <c r="Z41" i="2"/>
  <c r="Z42" i="2"/>
  <c r="Y43" i="2"/>
  <c r="Z43" i="2"/>
  <c r="Z44" i="2"/>
  <c r="Z45" i="2"/>
  <c r="Y46" i="2"/>
  <c r="Z46" i="2"/>
  <c r="Z47" i="2"/>
  <c r="Y48" i="2"/>
  <c r="Z48" i="2"/>
  <c r="Y49" i="2"/>
  <c r="Z49" i="2"/>
  <c r="Y50" i="2"/>
  <c r="Z50" i="2"/>
  <c r="Z52" i="2"/>
  <c r="Y53" i="2"/>
  <c r="Z53" i="2"/>
  <c r="Y54" i="2"/>
  <c r="Z54" i="2"/>
  <c r="Y55" i="2"/>
  <c r="Z55" i="2"/>
  <c r="Y56" i="2"/>
  <c r="Z56" i="2"/>
  <c r="Z57" i="2"/>
  <c r="Y58" i="2"/>
  <c r="Z58" i="2"/>
  <c r="Y59" i="2"/>
  <c r="Z59" i="2"/>
  <c r="Z60" i="2"/>
  <c r="Y61" i="2"/>
  <c r="Z61" i="2"/>
  <c r="Y62" i="2"/>
  <c r="Z62" i="2"/>
  <c r="Y63" i="2"/>
  <c r="Z63" i="2"/>
  <c r="Y64" i="2"/>
  <c r="Z64" i="2"/>
  <c r="Y65" i="2"/>
  <c r="Z65" i="2"/>
  <c r="Y66" i="2"/>
  <c r="Z66" i="2"/>
  <c r="Y67" i="2"/>
  <c r="Z67" i="2"/>
  <c r="Z68" i="2"/>
  <c r="Y42" i="2"/>
  <c r="Y44" i="2"/>
  <c r="Y45" i="2"/>
  <c r="Y47" i="2"/>
  <c r="Y52" i="2"/>
  <c r="Y57" i="2"/>
  <c r="Y60" i="2"/>
  <c r="Y68" i="2"/>
  <c r="Y37" i="2"/>
  <c r="AO36" i="2"/>
  <c r="AN36" i="2"/>
  <c r="Z36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6" i="2"/>
  <c r="Y35" i="2"/>
  <c r="X35" i="2"/>
  <c r="AN34" i="2"/>
  <c r="Z34" i="2"/>
  <c r="Y3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4" i="2"/>
  <c r="E102" i="1"/>
  <c r="Z16" i="1"/>
  <c r="AN16" i="1"/>
  <c r="C84" i="1"/>
  <c r="Z29" i="1"/>
  <c r="AN29" i="1"/>
  <c r="C97" i="1"/>
  <c r="Z30" i="1"/>
  <c r="AN30" i="1"/>
  <c r="C98" i="1"/>
  <c r="Z31" i="1"/>
  <c r="AN31" i="1"/>
  <c r="C99" i="1"/>
  <c r="Z32" i="1"/>
  <c r="AN32" i="1"/>
  <c r="C100" i="1"/>
  <c r="Z5" i="1"/>
  <c r="AN5" i="1"/>
  <c r="C73" i="1"/>
  <c r="Z6" i="1"/>
  <c r="AN6" i="1"/>
  <c r="C74" i="1"/>
  <c r="Z7" i="1"/>
  <c r="AN7" i="1"/>
  <c r="C75" i="1"/>
  <c r="Z8" i="1"/>
  <c r="AN8" i="1"/>
  <c r="C76" i="1"/>
  <c r="Z9" i="1"/>
  <c r="AN9" i="1"/>
  <c r="C77" i="1"/>
  <c r="Z10" i="1"/>
  <c r="AN10" i="1"/>
  <c r="C78" i="1"/>
  <c r="Z11" i="1"/>
  <c r="AN11" i="1"/>
  <c r="C79" i="1"/>
  <c r="Z12" i="1"/>
  <c r="AN12" i="1"/>
  <c r="C80" i="1"/>
  <c r="Z13" i="1"/>
  <c r="AN13" i="1"/>
  <c r="C81" i="1"/>
  <c r="Z14" i="1"/>
  <c r="AN14" i="1"/>
  <c r="C82" i="1"/>
  <c r="Z15" i="1"/>
  <c r="AN15" i="1"/>
  <c r="C83" i="1"/>
  <c r="Z17" i="1"/>
  <c r="AN17" i="1"/>
  <c r="C85" i="1"/>
  <c r="Z18" i="1"/>
  <c r="AN18" i="1"/>
  <c r="C86" i="1"/>
  <c r="Z19" i="1"/>
  <c r="AN19" i="1"/>
  <c r="C87" i="1"/>
  <c r="Z20" i="1"/>
  <c r="AN20" i="1"/>
  <c r="C88" i="1"/>
  <c r="Z21" i="1"/>
  <c r="AN21" i="1"/>
  <c r="C89" i="1"/>
  <c r="Z22" i="1"/>
  <c r="AN22" i="1"/>
  <c r="C90" i="1"/>
  <c r="Z23" i="1"/>
  <c r="AN23" i="1"/>
  <c r="C91" i="1"/>
  <c r="Z24" i="1"/>
  <c r="AN24" i="1"/>
  <c r="C92" i="1"/>
  <c r="Z25" i="1"/>
  <c r="AN25" i="1"/>
  <c r="C93" i="1"/>
  <c r="Z26" i="1"/>
  <c r="AN26" i="1"/>
  <c r="C94" i="1"/>
  <c r="Z27" i="1"/>
  <c r="AN27" i="1"/>
  <c r="C95" i="1"/>
  <c r="Z28" i="1"/>
  <c r="AN28" i="1"/>
  <c r="C96" i="1"/>
  <c r="C102" i="1"/>
  <c r="D84" i="1"/>
  <c r="D98" i="1"/>
  <c r="D99" i="1"/>
  <c r="D100" i="1"/>
  <c r="D73" i="1"/>
  <c r="D74" i="1"/>
  <c r="D75" i="1"/>
  <c r="D76" i="1"/>
  <c r="D77" i="1"/>
  <c r="D78" i="1"/>
  <c r="D79" i="1"/>
  <c r="D80" i="1"/>
  <c r="D81" i="1"/>
  <c r="D82" i="1"/>
  <c r="D83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102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Z36" i="1"/>
  <c r="Y68" i="1"/>
  <c r="AT7" i="1"/>
  <c r="AX7" i="1"/>
  <c r="AT8" i="1"/>
  <c r="AX8" i="1"/>
  <c r="AT9" i="1"/>
  <c r="AX9" i="1"/>
  <c r="AT10" i="1"/>
  <c r="AX10" i="1"/>
  <c r="AT11" i="1"/>
  <c r="AX11" i="1"/>
  <c r="AT13" i="1"/>
  <c r="AX13" i="1"/>
  <c r="Y24" i="1"/>
  <c r="X24" i="1"/>
  <c r="W24" i="1"/>
  <c r="V24" i="1"/>
  <c r="Y32" i="1"/>
  <c r="X32" i="1"/>
  <c r="W32" i="1"/>
  <c r="V32" i="1"/>
  <c r="Y31" i="1"/>
  <c r="X31" i="1"/>
  <c r="W31" i="1"/>
  <c r="V31" i="1"/>
  <c r="AN36" i="1"/>
  <c r="AN37" i="1"/>
  <c r="AN34" i="1"/>
  <c r="Z37" i="1"/>
  <c r="Y16" i="1"/>
  <c r="Y6" i="1"/>
  <c r="Y5" i="1"/>
  <c r="Y7" i="1"/>
  <c r="Y8" i="1"/>
  <c r="Y9" i="1"/>
  <c r="Y10" i="1"/>
  <c r="Y11" i="1"/>
  <c r="Y12" i="1"/>
  <c r="Y13" i="1"/>
  <c r="Y14" i="1"/>
  <c r="Y15" i="1"/>
  <c r="Y17" i="1"/>
  <c r="Y18" i="1"/>
  <c r="Y19" i="1"/>
  <c r="Y20" i="1"/>
  <c r="Y21" i="1"/>
  <c r="Y22" i="1"/>
  <c r="Y26" i="1"/>
  <c r="Y23" i="1"/>
  <c r="Y25" i="1"/>
  <c r="Y27" i="1"/>
  <c r="Y28" i="1"/>
  <c r="Y30" i="1"/>
  <c r="Y29" i="1"/>
  <c r="Y36" i="1"/>
  <c r="X29" i="1"/>
  <c r="W29" i="1"/>
  <c r="V29" i="1"/>
  <c r="X30" i="1"/>
  <c r="W30" i="1"/>
  <c r="V30" i="1"/>
  <c r="X28" i="1"/>
  <c r="W28" i="1"/>
  <c r="V28" i="1"/>
  <c r="X27" i="1"/>
  <c r="W27" i="1"/>
  <c r="V27" i="1"/>
  <c r="X25" i="1"/>
  <c r="W25" i="1"/>
  <c r="V25" i="1"/>
  <c r="X23" i="1"/>
  <c r="W23" i="1"/>
  <c r="V23" i="1"/>
  <c r="X26" i="1"/>
  <c r="W26" i="1"/>
  <c r="V26" i="1"/>
  <c r="X22" i="1"/>
  <c r="W22" i="1"/>
  <c r="V22" i="1"/>
  <c r="X21" i="1"/>
  <c r="W21" i="1"/>
  <c r="V21" i="1"/>
  <c r="X20" i="1"/>
  <c r="W20" i="1"/>
  <c r="V20" i="1"/>
  <c r="X19" i="1"/>
  <c r="W19" i="1"/>
  <c r="V19" i="1"/>
  <c r="X18" i="1"/>
  <c r="W18" i="1"/>
  <c r="V18" i="1"/>
  <c r="X17" i="1"/>
  <c r="W17" i="1"/>
  <c r="V17" i="1"/>
  <c r="X15" i="1"/>
  <c r="W15" i="1"/>
  <c r="V15" i="1"/>
  <c r="X14" i="1"/>
  <c r="W14" i="1"/>
  <c r="V14" i="1"/>
  <c r="X13" i="1"/>
  <c r="W13" i="1"/>
  <c r="V13" i="1"/>
  <c r="X16" i="1"/>
  <c r="W16" i="1"/>
  <c r="V16" i="1"/>
  <c r="X12" i="1"/>
  <c r="W12" i="1"/>
  <c r="V12" i="1"/>
  <c r="X11" i="1"/>
  <c r="W11" i="1"/>
  <c r="V11" i="1"/>
  <c r="X10" i="1"/>
  <c r="W10" i="1"/>
  <c r="V10" i="1"/>
  <c r="X9" i="1"/>
  <c r="W9" i="1"/>
  <c r="V9" i="1"/>
  <c r="X8" i="1"/>
  <c r="W8" i="1"/>
  <c r="V8" i="1"/>
  <c r="X7" i="1"/>
  <c r="W7" i="1"/>
  <c r="V7" i="1"/>
  <c r="X5" i="1"/>
  <c r="W5" i="1"/>
  <c r="V5" i="1"/>
  <c r="Y35" i="1"/>
  <c r="X35" i="1"/>
  <c r="Z34" i="1"/>
  <c r="Y34" i="1"/>
  <c r="X6" i="1"/>
  <c r="X34" i="1"/>
  <c r="W6" i="1"/>
  <c r="W34" i="1"/>
  <c r="V6" i="1"/>
  <c r="V34" i="1"/>
</calcChain>
</file>

<file path=xl/sharedStrings.xml><?xml version="1.0" encoding="utf-8"?>
<sst xmlns="http://schemas.openxmlformats.org/spreadsheetml/2006/main" count="107" uniqueCount="52">
  <si>
    <t>Guideline</t>
  </si>
  <si>
    <t>1.1.1</t>
  </si>
  <si>
    <t>3.3.1</t>
  </si>
  <si>
    <t>3.3.2</t>
  </si>
  <si>
    <t>3.3.3</t>
  </si>
  <si>
    <t>Average</t>
    <phoneticPr fontId="8" type="noConversion"/>
  </si>
  <si>
    <t>Mean</t>
    <phoneticPr fontId="8" type="noConversion"/>
  </si>
  <si>
    <t>All (unweighted)</t>
    <phoneticPr fontId="8" type="noConversion"/>
  </si>
  <si>
    <t>% error reduction</t>
    <phoneticPr fontId="8" type="noConversion"/>
  </si>
  <si>
    <t>All</t>
    <phoneticPr fontId="8" type="noConversion"/>
  </si>
  <si>
    <t xml:space="preserve">     n</t>
    <phoneticPr fontId="8" type="noConversion"/>
  </si>
  <si>
    <t xml:space="preserve">  Min</t>
    <phoneticPr fontId="8" type="noConversion"/>
  </si>
  <si>
    <t xml:space="preserve">  Max</t>
    <phoneticPr fontId="8" type="noConversion"/>
  </si>
  <si>
    <t xml:space="preserve">  Med</t>
    <phoneticPr fontId="8" type="noConversion"/>
  </si>
  <si>
    <t>Chinese epidemics</t>
    <phoneticPr fontId="8" type="noConversion"/>
  </si>
  <si>
    <t>Unit product sales</t>
    <phoneticPr fontId="8" type="noConversion"/>
  </si>
  <si>
    <t>Navy personnel</t>
    <phoneticPr fontId="8" type="noConversion"/>
  </si>
  <si>
    <t>Weatherhead I</t>
    <phoneticPr fontId="8" type="noConversion"/>
  </si>
  <si>
    <t>Holt's</t>
    <phoneticPr fontId="8" type="noConversion"/>
  </si>
  <si>
    <t>RW</t>
    <phoneticPr fontId="8" type="noConversion"/>
  </si>
  <si>
    <t>%err red</t>
    <phoneticPr fontId="8" type="noConversion"/>
  </si>
  <si>
    <t>MdAPEs (1-ahead)</t>
    <phoneticPr fontId="8" type="noConversion"/>
  </si>
  <si>
    <t>MdAPEs (many-ahead)</t>
    <phoneticPr fontId="8" type="noConversion"/>
  </si>
  <si>
    <t>A&amp;C 1993</t>
    <phoneticPr fontId="8" type="noConversion"/>
  </si>
  <si>
    <t>1.2.1</t>
    <phoneticPr fontId="8" type="noConversion"/>
  </si>
  <si>
    <t>1.2.2</t>
    <phoneticPr fontId="8" type="noConversion"/>
  </si>
  <si>
    <t>1.2.3</t>
    <phoneticPr fontId="8" type="noConversion"/>
  </si>
  <si>
    <t>3.3.4</t>
    <phoneticPr fontId="8" type="noConversion"/>
  </si>
  <si>
    <t>Guidelines with support; With only one study</t>
    <phoneticPr fontId="8" type="noConversion"/>
  </si>
  <si>
    <t>Direction only comparisons</t>
    <phoneticPr fontId="8" type="noConversion"/>
  </si>
  <si>
    <t xml:space="preserve">  All</t>
    <phoneticPr fontId="8" type="noConversion"/>
  </si>
  <si>
    <t>3.4.1</t>
    <phoneticPr fontId="8" type="noConversion"/>
  </si>
  <si>
    <t>3.4.2</t>
    <phoneticPr fontId="8" type="noConversion"/>
  </si>
  <si>
    <t>3.4.3</t>
    <phoneticPr fontId="8" type="noConversion"/>
  </si>
  <si>
    <t>1.1.2</t>
    <phoneticPr fontId="8" type="noConversion"/>
  </si>
  <si>
    <t>All, geometric mean</t>
    <phoneticPr fontId="8" type="noConversion"/>
  </si>
  <si>
    <t>GeoMean</t>
    <phoneticPr fontId="8" type="noConversion"/>
  </si>
  <si>
    <t>All: Median/GeoMean</t>
    <phoneticPr fontId="8" type="noConversion"/>
  </si>
  <si>
    <r>
      <t xml:space="preserve">Error reduction </t>
    </r>
    <r>
      <rPr>
        <b/>
        <sz val="16"/>
        <color indexed="8"/>
        <rFont val="Calibri"/>
      </rPr>
      <t>from using the</t>
    </r>
    <r>
      <rPr>
        <b/>
        <sz val="16"/>
        <color theme="1"/>
        <rFont val="Calibri"/>
        <scheme val="minor"/>
      </rPr>
      <t xml:space="preserve"> Golden Rule</t>
    </r>
    <r>
      <rPr>
        <b/>
        <sz val="16"/>
        <color indexed="8"/>
        <rFont val="Calibri"/>
      </rPr>
      <t xml:space="preserve"> of Forecasting</t>
    </r>
    <phoneticPr fontId="8" type="noConversion"/>
  </si>
  <si>
    <r>
      <t xml:space="preserve">Error </t>
    </r>
    <r>
      <rPr>
        <b/>
        <sz val="16"/>
        <color indexed="8"/>
        <rFont val="Calibri"/>
      </rPr>
      <t>increase</t>
    </r>
    <r>
      <rPr>
        <b/>
        <sz val="16"/>
        <color theme="1"/>
        <rFont val="Calibri"/>
        <scheme val="minor"/>
      </rPr>
      <t xml:space="preserve"> </t>
    </r>
    <r>
      <rPr>
        <b/>
        <sz val="16"/>
        <color indexed="8"/>
        <rFont val="Calibri"/>
      </rPr>
      <t>from ignoring the</t>
    </r>
    <r>
      <rPr>
        <b/>
        <sz val="16"/>
        <color theme="1"/>
        <rFont val="Calibri"/>
        <scheme val="minor"/>
      </rPr>
      <t xml:space="preserve"> Golden Rule</t>
    </r>
    <r>
      <rPr>
        <b/>
        <sz val="16"/>
        <color indexed="8"/>
        <rFont val="Calibri"/>
      </rPr>
      <t xml:space="preserve"> of Forecasting</t>
    </r>
    <phoneticPr fontId="8" type="noConversion"/>
  </si>
  <si>
    <t>% error increase</t>
    <phoneticPr fontId="8" type="noConversion"/>
  </si>
  <si>
    <t>Comparisons</t>
    <phoneticPr fontId="8" type="noConversion"/>
  </si>
  <si>
    <t>All</t>
    <phoneticPr fontId="8" type="noConversion"/>
  </si>
  <si>
    <t>Error reduction</t>
    <phoneticPr fontId="8" type="noConversion"/>
  </si>
  <si>
    <t>No.</t>
    <phoneticPr fontId="8" type="noConversion"/>
  </si>
  <si>
    <t>%</t>
    <phoneticPr fontId="8" type="noConversion"/>
  </si>
  <si>
    <t>20 M-competition</t>
  </si>
  <si>
    <t>Geo Mean % error reduction from 10 comparisons</t>
  </si>
  <si>
    <t>Total papers</t>
  </si>
  <si>
    <t>Effect size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</si>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</sst>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8"/>
      <name val="Calibri"/>
      <family val="2"/>
    </font>
    <font>
      <b/>
      <sz val="16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8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7" fillId="0" borderId="0" xfId="0" applyFont="1"/>
    <xf numFmtId="0" fontId="9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15" fontId="6" fillId="0" borderId="0" xfId="0" applyNumberFormat="1" applyFont="1"/>
    <xf numFmtId="1" fontId="0" fillId="0" borderId="0" xfId="0" applyNumberFormat="1"/>
    <xf numFmtId="1" fontId="9" fillId="0" borderId="0" xfId="0" applyNumberFormat="1" applyFont="1"/>
    <xf numFmtId="1" fontId="7" fillId="0" borderId="0" xfId="0" applyNumberFormat="1" applyFont="1"/>
    <xf numFmtId="164" fontId="0" fillId="0" borderId="0" xfId="0" applyNumberFormat="1"/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0" fillId="0" borderId="0" xfId="0" applyFill="1"/>
    <xf numFmtId="1" fontId="0" fillId="0" borderId="0" xfId="0" applyNumberFormat="1" applyFill="1"/>
    <xf numFmtId="0" fontId="0" fillId="2" borderId="0" xfId="0" applyFill="1"/>
    <xf numFmtId="0" fontId="9" fillId="2" borderId="0" xfId="0" applyFont="1" applyFill="1"/>
    <xf numFmtId="1" fontId="9" fillId="2" borderId="0" xfId="0" applyNumberFormat="1" applyFont="1" applyFill="1"/>
    <xf numFmtId="1" fontId="0" fillId="2" borderId="0" xfId="0" applyNumberFormat="1" applyFill="1"/>
    <xf numFmtId="1" fontId="0" fillId="3" borderId="0" xfId="0" applyNumberFormat="1" applyFill="1"/>
    <xf numFmtId="0" fontId="9" fillId="3" borderId="0" xfId="0" applyFont="1" applyFill="1"/>
    <xf numFmtId="0" fontId="9" fillId="4" borderId="0" xfId="0" applyFont="1" applyFill="1"/>
    <xf numFmtId="0" fontId="0" fillId="4" borderId="0" xfId="0" applyFill="1"/>
    <xf numFmtId="1" fontId="9" fillId="4" borderId="0" xfId="0" applyNumberFormat="1" applyFont="1" applyFill="1"/>
    <xf numFmtId="0" fontId="9" fillId="5" borderId="0" xfId="0" applyFont="1" applyFill="1"/>
    <xf numFmtId="0" fontId="0" fillId="5" borderId="0" xfId="0" applyFill="1"/>
    <xf numFmtId="1" fontId="9" fillId="5" borderId="0" xfId="0" applyNumberFormat="1" applyFont="1" applyFill="1"/>
    <xf numFmtId="1" fontId="0" fillId="5" borderId="0" xfId="0" applyNumberFormat="1" applyFill="1"/>
    <xf numFmtId="1" fontId="9" fillId="5" borderId="0" xfId="0" applyNumberFormat="1" applyFont="1" applyFill="1"/>
    <xf numFmtId="1" fontId="9" fillId="0" borderId="0" xfId="0" applyNumberFormat="1" applyFont="1" applyFill="1"/>
    <xf numFmtId="1" fontId="0" fillId="0" borderId="0" xfId="0" applyNumberFormat="1"/>
    <xf numFmtId="0" fontId="9" fillId="0" borderId="0" xfId="0" applyFont="1" applyAlignment="1">
      <alignment horizontal="right"/>
    </xf>
    <xf numFmtId="2" fontId="0" fillId="0" borderId="0" xfId="0" applyNumberFormat="1" applyAlignment="1">
      <alignment horizontal="left"/>
    </xf>
    <xf numFmtId="0" fontId="1" fillId="0" borderId="0" xfId="0" applyFont="1"/>
    <xf numFmtId="2" fontId="0" fillId="0" borderId="0" xfId="0" applyNumberFormat="1"/>
  </cellXfs>
  <cellStyles count="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2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9" sqref="J19"/>
    </sheetView>
  </sheetViews>
  <sheetFormatPr baseColWidth="10" defaultRowHeight="15" x14ac:dyDescent="0"/>
  <cols>
    <col min="2" max="2" width="9.33203125" customWidth="1"/>
    <col min="3" max="6" width="5.33203125" customWidth="1"/>
    <col min="7" max="7" width="6" customWidth="1"/>
    <col min="8" max="9" width="5.33203125" customWidth="1"/>
    <col min="10" max="10" width="6" customWidth="1"/>
    <col min="11" max="20" width="5.33203125" customWidth="1"/>
    <col min="21" max="21" width="3.5" customWidth="1"/>
    <col min="22" max="26" width="5.5" customWidth="1"/>
    <col min="27" max="27" width="3.1640625" customWidth="1"/>
    <col min="28" max="38" width="3.33203125" customWidth="1"/>
    <col min="39" max="39" width="4.83203125" customWidth="1"/>
    <col min="40" max="40" width="4.83203125" style="2" customWidth="1"/>
    <col min="41" max="41" width="4.6640625" customWidth="1"/>
    <col min="42" max="42" width="7.83203125" customWidth="1"/>
    <col min="43" max="43" width="8.6640625" customWidth="1"/>
    <col min="46" max="46" width="8" customWidth="1"/>
    <col min="50" max="50" width="8.33203125" customWidth="1"/>
    <col min="51" max="51" width="7" customWidth="1"/>
  </cols>
  <sheetData>
    <row r="1" spans="1:51" ht="20">
      <c r="A1" s="4" t="s">
        <v>38</v>
      </c>
      <c r="B1" s="5"/>
      <c r="C1" s="5"/>
      <c r="D1" s="5"/>
      <c r="E1" s="5"/>
      <c r="F1" s="5"/>
    </row>
    <row r="2" spans="1:51" ht="18">
      <c r="A2" s="6"/>
    </row>
    <row r="3" spans="1:51"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AB3">
        <v>1</v>
      </c>
      <c r="AC3">
        <v>2</v>
      </c>
      <c r="AD3">
        <v>3</v>
      </c>
      <c r="AE3">
        <v>4</v>
      </c>
      <c r="AF3">
        <v>5</v>
      </c>
      <c r="AG3">
        <v>6</v>
      </c>
      <c r="AH3">
        <v>7</v>
      </c>
      <c r="AI3">
        <v>8</v>
      </c>
      <c r="AJ3">
        <v>9</v>
      </c>
      <c r="AK3">
        <v>10</v>
      </c>
      <c r="AL3">
        <v>11</v>
      </c>
    </row>
    <row r="4" spans="1:51" ht="18">
      <c r="A4" s="6"/>
      <c r="B4" s="3" t="s">
        <v>0</v>
      </c>
      <c r="C4" s="2" t="s">
        <v>8</v>
      </c>
      <c r="V4" s="2" t="s">
        <v>11</v>
      </c>
      <c r="W4" s="2" t="s">
        <v>12</v>
      </c>
      <c r="X4" s="2" t="s">
        <v>13</v>
      </c>
      <c r="Y4" s="12" t="s">
        <v>6</v>
      </c>
      <c r="Z4" s="16" t="s">
        <v>10</v>
      </c>
      <c r="AB4" s="2" t="s">
        <v>29</v>
      </c>
      <c r="AM4" s="2" t="s">
        <v>10</v>
      </c>
      <c r="AN4" s="16" t="s">
        <v>30</v>
      </c>
    </row>
    <row r="5" spans="1:51">
      <c r="A5" s="2">
        <v>1</v>
      </c>
      <c r="B5" s="11" t="s">
        <v>1</v>
      </c>
      <c r="C5">
        <f>(1-PRODUCT(1-18/100,1-42/100)^(1/2))*100</f>
        <v>31.036241401733321</v>
      </c>
      <c r="D5">
        <v>15</v>
      </c>
      <c r="E5">
        <v>5</v>
      </c>
      <c r="G5" s="13"/>
      <c r="H5" s="13"/>
      <c r="I5" s="13"/>
      <c r="J5" s="13"/>
      <c r="V5">
        <f>IF(COUNT(C5:T5)=0,"",MIN(C5:T5))</f>
        <v>5</v>
      </c>
      <c r="W5">
        <f>IF(COUNT(C5:T5)=0,"",MAX(C5:T5))</f>
        <v>31.036241401733321</v>
      </c>
      <c r="X5" s="7">
        <f>IF(COUNT(C5:T5)=0,"",MEDIAN(C5:T5))</f>
        <v>15</v>
      </c>
      <c r="Y5" s="29">
        <f>IF(COUNT(C5:T5)=0,"",AVERAGE(C5:T5))</f>
        <v>17.012080467244441</v>
      </c>
      <c r="Z5" s="16">
        <f>COUNT(C5:T5)</f>
        <v>3</v>
      </c>
      <c r="AB5">
        <v>1</v>
      </c>
      <c r="AC5">
        <v>1</v>
      </c>
      <c r="AD5">
        <v>1</v>
      </c>
      <c r="AE5">
        <v>1</v>
      </c>
      <c r="AM5">
        <f>COUNT(AB5:AL5)</f>
        <v>4</v>
      </c>
      <c r="AN5" s="16">
        <f>Z5+AM5</f>
        <v>7</v>
      </c>
      <c r="AP5" s="2" t="s">
        <v>23</v>
      </c>
      <c r="AR5" t="s">
        <v>21</v>
      </c>
      <c r="AV5" t="s">
        <v>22</v>
      </c>
    </row>
    <row r="6" spans="1:51">
      <c r="A6" s="2">
        <v>2</v>
      </c>
      <c r="B6" s="11" t="s">
        <v>34</v>
      </c>
      <c r="C6">
        <f>(1-PRODUCT(1-17/100,1-3.4/100)^(1/2))*100</f>
        <v>10.457831163188825</v>
      </c>
      <c r="D6">
        <v>26</v>
      </c>
      <c r="E6">
        <v>49</v>
      </c>
      <c r="F6">
        <v>50</v>
      </c>
      <c r="G6">
        <v>29</v>
      </c>
      <c r="H6">
        <v>23</v>
      </c>
      <c r="I6">
        <f>(1-PRODUCT(1-28/100,1-44/100,)^(1/2))*100</f>
        <v>36.501968534449823</v>
      </c>
      <c r="J6">
        <v>23</v>
      </c>
      <c r="K6">
        <f>(1-PRODUCT(1-36/100,1-50/100,1-67/100)^(1/3))*100</f>
        <v>52.733369981299937</v>
      </c>
      <c r="O6" s="1"/>
      <c r="P6" s="1"/>
      <c r="Q6" s="1"/>
      <c r="R6" s="1"/>
      <c r="S6" s="1"/>
      <c r="T6" s="1"/>
      <c r="V6">
        <f>IF(COUNT(C6:T6)=0,"",MIN(C6:T6))</f>
        <v>10.457831163188825</v>
      </c>
      <c r="W6">
        <f>IF(COUNT(C6:T6)=0,"",MAX(C6:T6))</f>
        <v>52.733369981299937</v>
      </c>
      <c r="X6" s="7">
        <f>IF(COUNT(C6:T6)=0,"",MEDIAN(C6:T6))</f>
        <v>29</v>
      </c>
      <c r="Y6" s="29">
        <f>IF(COUNT(C6:T6)=0,"",AVERAGE(C6:T6))</f>
        <v>33.299241075437614</v>
      </c>
      <c r="Z6" s="16">
        <f>COUNT(C6:T6)</f>
        <v>9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M6">
        <f t="shared" ref="AM6:AM32" si="0">COUNT(AB6:AL6)</f>
        <v>8</v>
      </c>
      <c r="AN6" s="16">
        <f>Z6+AM6</f>
        <v>17</v>
      </c>
      <c r="AR6" t="s">
        <v>18</v>
      </c>
      <c r="AS6" t="s">
        <v>19</v>
      </c>
      <c r="AT6" t="s">
        <v>20</v>
      </c>
      <c r="AV6" t="s">
        <v>18</v>
      </c>
      <c r="AW6" t="s">
        <v>19</v>
      </c>
      <c r="AX6" t="s">
        <v>20</v>
      </c>
    </row>
    <row r="7" spans="1:51">
      <c r="A7" s="2">
        <v>3</v>
      </c>
      <c r="B7" s="11" t="s">
        <v>24</v>
      </c>
      <c r="V7" t="str">
        <f t="shared" ref="V7:V30" si="1">IF(COUNT(C7:T7)=0,"",MIN(C7:T7))</f>
        <v/>
      </c>
      <c r="W7" t="str">
        <f t="shared" ref="W7:W30" si="2">IF(COUNT(C7:T7)=0,"",MAX(C7:T7))</f>
        <v/>
      </c>
      <c r="X7" s="7" t="str">
        <f t="shared" ref="X7:X30" si="3">IF(COUNT(C7:T7)=0,"",MEDIAN(C7:T7))</f>
        <v/>
      </c>
      <c r="Y7" s="29" t="str">
        <f t="shared" ref="Y7:Y30" si="4">IF(COUNT(C7:T7)=0,"",AVERAGE(C7:T7))</f>
        <v/>
      </c>
      <c r="Z7" s="16">
        <f t="shared" ref="Z7:Z30" si="5">COUNT(C7:T7)</f>
        <v>0</v>
      </c>
      <c r="AM7">
        <f t="shared" si="0"/>
        <v>0</v>
      </c>
      <c r="AN7" s="16">
        <f t="shared" ref="AN7:AN30" si="6">Z7+AM7</f>
        <v>0</v>
      </c>
      <c r="AP7" t="s">
        <v>46</v>
      </c>
      <c r="AR7" s="10">
        <v>8.3000000000000007</v>
      </c>
      <c r="AS7" s="10">
        <v>6.8</v>
      </c>
      <c r="AT7" s="10">
        <f>(AR7-AS7)/AR7*100</f>
        <v>18.072289156626514</v>
      </c>
      <c r="AU7" s="32">
        <f>1-AT7/100</f>
        <v>0.81927710843373491</v>
      </c>
      <c r="AV7" s="10">
        <v>19.899999999999999</v>
      </c>
      <c r="AW7" s="10">
        <v>11.9</v>
      </c>
      <c r="AX7" s="10">
        <f t="shared" ref="AX7:AX11" si="7">(AV7-AW7)/AV7*100</f>
        <v>40.201005025125625</v>
      </c>
      <c r="AY7" s="32">
        <f>1-AX7/100</f>
        <v>0.59798994974874375</v>
      </c>
    </row>
    <row r="8" spans="1:51">
      <c r="A8" s="2">
        <v>4</v>
      </c>
      <c r="B8" s="11" t="s">
        <v>25</v>
      </c>
      <c r="V8" t="str">
        <f t="shared" si="1"/>
        <v/>
      </c>
      <c r="W8" t="str">
        <f t="shared" si="2"/>
        <v/>
      </c>
      <c r="X8" s="7" t="str">
        <f t="shared" si="3"/>
        <v/>
      </c>
      <c r="Y8" s="29" t="str">
        <f t="shared" si="4"/>
        <v/>
      </c>
      <c r="Z8" s="16">
        <f t="shared" si="5"/>
        <v>0</v>
      </c>
      <c r="AM8">
        <f t="shared" si="0"/>
        <v>0</v>
      </c>
      <c r="AN8" s="16">
        <f t="shared" si="6"/>
        <v>0</v>
      </c>
      <c r="AP8" t="s">
        <v>14</v>
      </c>
      <c r="AR8" s="10">
        <v>27.7</v>
      </c>
      <c r="AS8" s="10">
        <v>25</v>
      </c>
      <c r="AT8" s="10">
        <f>(AR8-AS8)/AR8*100</f>
        <v>9.7472924187725614</v>
      </c>
      <c r="AU8" s="32">
        <f t="shared" ref="AU8:AU11" si="8">1-AT8/100</f>
        <v>0.90252707581227443</v>
      </c>
      <c r="AV8" s="10">
        <v>133</v>
      </c>
      <c r="AW8" s="10">
        <v>71.8</v>
      </c>
      <c r="AX8" s="10">
        <f t="shared" si="7"/>
        <v>46.015037593984964</v>
      </c>
      <c r="AY8" s="32">
        <f t="shared" ref="AY8:AY11" si="9">1-AX8/100</f>
        <v>0.53984962406015036</v>
      </c>
    </row>
    <row r="9" spans="1:51">
      <c r="A9" s="2">
        <v>5</v>
      </c>
      <c r="B9" s="11" t="s">
        <v>26</v>
      </c>
      <c r="V9" t="str">
        <f t="shared" si="1"/>
        <v/>
      </c>
      <c r="W9" t="str">
        <f t="shared" si="2"/>
        <v/>
      </c>
      <c r="X9" s="7" t="str">
        <f t="shared" si="3"/>
        <v/>
      </c>
      <c r="Y9" s="29" t="str">
        <f t="shared" si="4"/>
        <v/>
      </c>
      <c r="Z9" s="16">
        <f t="shared" si="5"/>
        <v>0</v>
      </c>
      <c r="AM9">
        <f t="shared" si="0"/>
        <v>0</v>
      </c>
      <c r="AN9" s="16">
        <f t="shared" si="6"/>
        <v>0</v>
      </c>
      <c r="AP9" t="s">
        <v>15</v>
      </c>
      <c r="AR9" s="10">
        <v>9.3000000000000007</v>
      </c>
      <c r="AS9" s="10">
        <v>7.6</v>
      </c>
      <c r="AT9" s="10">
        <f t="shared" ref="AT9:AT11" si="10">(AR9-AS9)/AR9*100</f>
        <v>18.279569892473127</v>
      </c>
      <c r="AU9" s="32">
        <f t="shared" si="8"/>
        <v>0.81720430107526876</v>
      </c>
      <c r="AV9" s="10">
        <v>28.1</v>
      </c>
      <c r="AW9" s="10">
        <v>18</v>
      </c>
      <c r="AX9" s="10">
        <f t="shared" si="7"/>
        <v>35.943060498220639</v>
      </c>
      <c r="AY9" s="32">
        <f t="shared" si="9"/>
        <v>0.64056939501779353</v>
      </c>
    </row>
    <row r="10" spans="1:51">
      <c r="A10" s="2">
        <v>6</v>
      </c>
      <c r="B10" s="11">
        <v>1.3</v>
      </c>
      <c r="V10" t="str">
        <f t="shared" si="1"/>
        <v/>
      </c>
      <c r="W10" t="str">
        <f t="shared" si="2"/>
        <v/>
      </c>
      <c r="X10" s="7" t="str">
        <f t="shared" si="3"/>
        <v/>
      </c>
      <c r="Y10" s="29" t="str">
        <f t="shared" si="4"/>
        <v/>
      </c>
      <c r="Z10" s="16">
        <f t="shared" si="5"/>
        <v>0</v>
      </c>
      <c r="AB10">
        <v>1</v>
      </c>
      <c r="AM10">
        <f t="shared" si="0"/>
        <v>1</v>
      </c>
      <c r="AN10" s="16">
        <f t="shared" si="6"/>
        <v>1</v>
      </c>
      <c r="AP10" t="s">
        <v>16</v>
      </c>
      <c r="AR10" s="10">
        <v>4</v>
      </c>
      <c r="AS10" s="10">
        <v>3.2</v>
      </c>
      <c r="AT10" s="10">
        <f t="shared" si="10"/>
        <v>19.999999999999996</v>
      </c>
      <c r="AU10" s="32">
        <f t="shared" si="8"/>
        <v>0.8</v>
      </c>
      <c r="AV10" s="10">
        <v>20.100000000000001</v>
      </c>
      <c r="AW10" s="10">
        <v>12.8</v>
      </c>
      <c r="AX10" s="10">
        <f t="shared" si="7"/>
        <v>36.318407960199004</v>
      </c>
      <c r="AY10" s="32">
        <f t="shared" si="9"/>
        <v>0.63681592039800994</v>
      </c>
    </row>
    <row r="11" spans="1:51">
      <c r="A11" s="2">
        <v>7</v>
      </c>
      <c r="B11" s="11">
        <v>2.1</v>
      </c>
      <c r="C11">
        <v>45</v>
      </c>
      <c r="V11">
        <f t="shared" si="1"/>
        <v>45</v>
      </c>
      <c r="W11">
        <f t="shared" si="2"/>
        <v>45</v>
      </c>
      <c r="X11" s="7">
        <f t="shared" si="3"/>
        <v>45</v>
      </c>
      <c r="Y11" s="29">
        <f t="shared" si="4"/>
        <v>45</v>
      </c>
      <c r="Z11" s="16">
        <f t="shared" si="5"/>
        <v>1</v>
      </c>
      <c r="AB11">
        <v>1</v>
      </c>
      <c r="AM11">
        <f t="shared" si="0"/>
        <v>1</v>
      </c>
      <c r="AN11" s="16">
        <f t="shared" si="6"/>
        <v>2</v>
      </c>
      <c r="AP11" t="s">
        <v>17</v>
      </c>
      <c r="AR11" s="10">
        <v>5.5</v>
      </c>
      <c r="AS11" s="10">
        <v>4.4000000000000004</v>
      </c>
      <c r="AT11" s="10">
        <f t="shared" si="10"/>
        <v>19.999999999999993</v>
      </c>
      <c r="AU11" s="32">
        <f t="shared" si="8"/>
        <v>0.8</v>
      </c>
      <c r="AV11" s="10">
        <v>35.6</v>
      </c>
      <c r="AW11" s="10">
        <v>16.2</v>
      </c>
      <c r="AX11" s="10">
        <f t="shared" si="7"/>
        <v>54.49438202247191</v>
      </c>
      <c r="AY11" s="32">
        <f t="shared" si="9"/>
        <v>0.4550561797752809</v>
      </c>
    </row>
    <row r="12" spans="1:51">
      <c r="A12" s="2">
        <v>8</v>
      </c>
      <c r="B12" s="11">
        <v>2.2000000000000002</v>
      </c>
      <c r="V12" t="str">
        <f t="shared" si="1"/>
        <v/>
      </c>
      <c r="W12" t="str">
        <f t="shared" si="2"/>
        <v/>
      </c>
      <c r="X12" s="7" t="str">
        <f t="shared" si="3"/>
        <v/>
      </c>
      <c r="Y12" s="29" t="str">
        <f t="shared" si="4"/>
        <v/>
      </c>
      <c r="Z12" s="16">
        <f t="shared" si="5"/>
        <v>0</v>
      </c>
      <c r="AM12">
        <f t="shared" si="0"/>
        <v>0</v>
      </c>
      <c r="AN12" s="16">
        <f t="shared" si="6"/>
        <v>0</v>
      </c>
    </row>
    <row r="13" spans="1:51">
      <c r="A13" s="2">
        <v>9</v>
      </c>
      <c r="B13" s="11">
        <v>2.2999999999999998</v>
      </c>
      <c r="C13">
        <f>(1-PRODUCT(1-11/100,1-4/100)^(1/2))*100</f>
        <v>7.5662399336692605</v>
      </c>
      <c r="V13">
        <f t="shared" si="1"/>
        <v>7.5662399336692605</v>
      </c>
      <c r="W13">
        <f t="shared" si="2"/>
        <v>7.5662399336692605</v>
      </c>
      <c r="X13" s="7">
        <f t="shared" si="3"/>
        <v>7.5662399336692605</v>
      </c>
      <c r="Y13" s="29">
        <f t="shared" si="4"/>
        <v>7.5662399336692605</v>
      </c>
      <c r="Z13" s="16">
        <f t="shared" si="5"/>
        <v>1</v>
      </c>
      <c r="AB13">
        <v>1</v>
      </c>
      <c r="AM13">
        <f t="shared" si="0"/>
        <v>1</v>
      </c>
      <c r="AN13" s="16">
        <f t="shared" si="6"/>
        <v>2</v>
      </c>
      <c r="AP13" s="2" t="s">
        <v>5</v>
      </c>
      <c r="AT13" s="10">
        <f>AVERAGE(AT7:AT11)</f>
        <v>17.219830293574439</v>
      </c>
      <c r="AX13" s="10">
        <f>AVERAGE(AX7:AX11)</f>
        <v>42.594378620000427</v>
      </c>
    </row>
    <row r="14" spans="1:51">
      <c r="A14" s="2">
        <v>10</v>
      </c>
      <c r="B14" s="11">
        <v>2.4</v>
      </c>
      <c r="C14">
        <v>6.4</v>
      </c>
      <c r="V14">
        <f t="shared" si="1"/>
        <v>6.4</v>
      </c>
      <c r="W14">
        <f t="shared" si="2"/>
        <v>6.4</v>
      </c>
      <c r="X14" s="7">
        <f t="shared" si="3"/>
        <v>6.4</v>
      </c>
      <c r="Y14" s="29">
        <f t="shared" si="4"/>
        <v>6.4</v>
      </c>
      <c r="Z14" s="16">
        <f t="shared" si="5"/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-1</v>
      </c>
      <c r="AM14">
        <f t="shared" si="0"/>
        <v>10</v>
      </c>
      <c r="AN14" s="16">
        <f t="shared" si="6"/>
        <v>11</v>
      </c>
      <c r="AT14" s="10">
        <f>AVERAGE(AT8:AT11)</f>
        <v>17.00671557781142</v>
      </c>
      <c r="AX14" s="10">
        <f>AVERAGE(AX8:AX11)</f>
        <v>43.192722018719131</v>
      </c>
    </row>
    <row r="15" spans="1:51">
      <c r="A15" s="2">
        <v>11</v>
      </c>
      <c r="B15" s="11">
        <v>2.5</v>
      </c>
      <c r="C15">
        <v>39</v>
      </c>
      <c r="D15">
        <f>(1-PRODUCT(1-82/100,1-54/100)^(1/2))*100</f>
        <v>71.225010860123689</v>
      </c>
      <c r="E15">
        <v>54</v>
      </c>
      <c r="V15">
        <f t="shared" si="1"/>
        <v>39</v>
      </c>
      <c r="W15">
        <f t="shared" si="2"/>
        <v>71.225010860123689</v>
      </c>
      <c r="X15" s="7">
        <f t="shared" si="3"/>
        <v>54</v>
      </c>
      <c r="Y15" s="29">
        <f t="shared" si="4"/>
        <v>54.741670286707894</v>
      </c>
      <c r="Z15" s="16">
        <f t="shared" si="5"/>
        <v>3</v>
      </c>
      <c r="AM15">
        <f t="shared" si="0"/>
        <v>0</v>
      </c>
      <c r="AN15" s="16">
        <f t="shared" si="6"/>
        <v>3</v>
      </c>
      <c r="AP15" s="33" t="s">
        <v>47</v>
      </c>
      <c r="AY15" s="10">
        <f>(1-PRODUCT(AU7:AU11,AY7:AY11)^(1/COUNT(AU7:AU11,AY7:AY11)))*100</f>
        <v>31.371999147331319</v>
      </c>
    </row>
    <row r="16" spans="1:51" s="13" customFormat="1">
      <c r="A16" s="12">
        <v>12</v>
      </c>
      <c r="B16" s="11">
        <v>2.6</v>
      </c>
      <c r="C16" s="13">
        <v>12.2</v>
      </c>
      <c r="D16" s="13">
        <v>6.6</v>
      </c>
      <c r="E16" s="13">
        <v>19</v>
      </c>
      <c r="F16" s="13">
        <v>8.1</v>
      </c>
      <c r="G16" s="13">
        <v>16.399999999999999</v>
      </c>
      <c r="H16" s="13">
        <v>13</v>
      </c>
      <c r="I16" s="13">
        <v>10</v>
      </c>
      <c r="J16" s="13">
        <v>12</v>
      </c>
      <c r="K16" s="13">
        <f>(1-PRODUCT(1-32/100,1-38/100)^(1/2))*100</f>
        <v>35.069267677008298</v>
      </c>
      <c r="L16" s="13">
        <f>(1-PRODUCT(1-8/100,1-27/100)^(1/2))*100</f>
        <v>18.048795005808493</v>
      </c>
      <c r="V16" s="13">
        <f>IF(COUNT(C16:T16)=0,"",MIN(C16:T16))</f>
        <v>6.6</v>
      </c>
      <c r="W16" s="13">
        <f>IF(COUNT(C16:T16)=0,"",MAX(C16:T16))</f>
        <v>35.069267677008298</v>
      </c>
      <c r="X16" s="14">
        <f>IF(COUNT(C16:T16)=0,"",MEDIAN(C16:T16))</f>
        <v>12.6</v>
      </c>
      <c r="Y16" s="29">
        <f>IF(COUNT(C16:T16)=0,"",AVERAGE(C16:T16))</f>
        <v>15.041806268281679</v>
      </c>
      <c r="Z16" s="16">
        <f>COUNT(C16:T16)</f>
        <v>10</v>
      </c>
      <c r="AB16" s="13">
        <v>1</v>
      </c>
      <c r="AC16" s="13">
        <v>1</v>
      </c>
      <c r="AD16" s="13">
        <v>1</v>
      </c>
      <c r="AE16" s="13">
        <v>1</v>
      </c>
      <c r="AF16" s="13">
        <v>1</v>
      </c>
      <c r="AG16" s="13">
        <v>1</v>
      </c>
      <c r="AH16" s="13">
        <v>1</v>
      </c>
      <c r="AI16" s="13">
        <v>-1</v>
      </c>
      <c r="AM16">
        <f t="shared" si="0"/>
        <v>8</v>
      </c>
      <c r="AN16" s="16">
        <f>Z16+AM16</f>
        <v>18</v>
      </c>
    </row>
    <row r="17" spans="1:40">
      <c r="A17" s="2">
        <v>13</v>
      </c>
      <c r="B17" s="11">
        <v>3.1</v>
      </c>
      <c r="V17" t="str">
        <f t="shared" si="1"/>
        <v/>
      </c>
      <c r="W17" t="str">
        <f t="shared" si="2"/>
        <v/>
      </c>
      <c r="X17" s="7" t="str">
        <f t="shared" si="3"/>
        <v/>
      </c>
      <c r="Y17" s="29" t="str">
        <f t="shared" si="4"/>
        <v/>
      </c>
      <c r="Z17" s="16">
        <f t="shared" si="5"/>
        <v>0</v>
      </c>
      <c r="AM17">
        <f t="shared" si="0"/>
        <v>0</v>
      </c>
      <c r="AN17" s="16">
        <f t="shared" si="6"/>
        <v>0</v>
      </c>
    </row>
    <row r="18" spans="1:40">
      <c r="A18" s="2">
        <v>14</v>
      </c>
      <c r="B18" s="11">
        <v>3.2</v>
      </c>
      <c r="C18">
        <f>(1-PRODUCT(1-73.3/100,1-76.2/100,1-78.6/100,1-61.9/100,1-42.9/100,1-65.4/100,1-11.1/100,1-73.9/100,1-58.7/100)^(1/9))*100</f>
        <v>64.138725384679304</v>
      </c>
      <c r="V18">
        <f t="shared" si="1"/>
        <v>64.138725384679304</v>
      </c>
      <c r="W18">
        <f t="shared" si="2"/>
        <v>64.138725384679304</v>
      </c>
      <c r="X18" s="7">
        <f t="shared" si="3"/>
        <v>64.138725384679304</v>
      </c>
      <c r="Y18" s="29">
        <f t="shared" si="4"/>
        <v>64.138725384679304</v>
      </c>
      <c r="Z18" s="16">
        <f t="shared" si="5"/>
        <v>1</v>
      </c>
      <c r="AM18">
        <f t="shared" si="0"/>
        <v>0</v>
      </c>
      <c r="AN18" s="16">
        <f t="shared" si="6"/>
        <v>1</v>
      </c>
    </row>
    <row r="19" spans="1:40">
      <c r="A19" s="2">
        <v>15</v>
      </c>
      <c r="B19" s="11" t="s">
        <v>2</v>
      </c>
      <c r="C19">
        <v>4.7</v>
      </c>
      <c r="D19">
        <v>10.5</v>
      </c>
      <c r="E19">
        <v>6.6</v>
      </c>
      <c r="F19">
        <v>7</v>
      </c>
      <c r="G19">
        <v>23</v>
      </c>
      <c r="H19">
        <v>31</v>
      </c>
      <c r="I19">
        <f>(1-PRODUCT(1-24/100,1-12/100,)^(1/2))*100</f>
        <v>18.219806798956505</v>
      </c>
      <c r="J19">
        <v>-16.8</v>
      </c>
      <c r="V19">
        <f t="shared" si="1"/>
        <v>-16.8</v>
      </c>
      <c r="W19">
        <f t="shared" si="2"/>
        <v>31</v>
      </c>
      <c r="X19" s="7">
        <f t="shared" si="3"/>
        <v>8.75</v>
      </c>
      <c r="Y19" s="29">
        <f t="shared" si="4"/>
        <v>10.527475849869562</v>
      </c>
      <c r="Z19" s="16">
        <f t="shared" si="5"/>
        <v>8</v>
      </c>
      <c r="AM19">
        <f t="shared" si="0"/>
        <v>0</v>
      </c>
      <c r="AN19" s="16">
        <f t="shared" si="6"/>
        <v>8</v>
      </c>
    </row>
    <row r="20" spans="1:40">
      <c r="A20" s="2">
        <v>16</v>
      </c>
      <c r="B20" s="11" t="s">
        <v>3</v>
      </c>
      <c r="C20">
        <v>31.4</v>
      </c>
      <c r="V20">
        <f t="shared" si="1"/>
        <v>31.4</v>
      </c>
      <c r="W20">
        <f t="shared" si="2"/>
        <v>31.4</v>
      </c>
      <c r="X20" s="7">
        <f t="shared" si="3"/>
        <v>31.4</v>
      </c>
      <c r="Y20" s="29">
        <f t="shared" si="4"/>
        <v>31.4</v>
      </c>
      <c r="Z20" s="16">
        <f t="shared" si="5"/>
        <v>1</v>
      </c>
      <c r="AM20">
        <f t="shared" si="0"/>
        <v>0</v>
      </c>
      <c r="AN20" s="16">
        <f t="shared" si="6"/>
        <v>1</v>
      </c>
    </row>
    <row r="21" spans="1:40">
      <c r="A21" s="2">
        <v>17</v>
      </c>
      <c r="B21" s="11" t="s">
        <v>4</v>
      </c>
      <c r="C21">
        <v>43</v>
      </c>
      <c r="V21">
        <f t="shared" si="1"/>
        <v>43</v>
      </c>
      <c r="W21">
        <f t="shared" si="2"/>
        <v>43</v>
      </c>
      <c r="X21" s="7">
        <f t="shared" si="3"/>
        <v>43</v>
      </c>
      <c r="Y21" s="29">
        <f t="shared" si="4"/>
        <v>43</v>
      </c>
      <c r="Z21" s="16">
        <f t="shared" si="5"/>
        <v>1</v>
      </c>
      <c r="AM21">
        <f t="shared" si="0"/>
        <v>0</v>
      </c>
      <c r="AN21" s="16">
        <f t="shared" si="6"/>
        <v>1</v>
      </c>
    </row>
    <row r="22" spans="1:40">
      <c r="A22" s="2">
        <v>18</v>
      </c>
      <c r="B22" s="11" t="s">
        <v>27</v>
      </c>
      <c r="V22" t="str">
        <f t="shared" si="1"/>
        <v/>
      </c>
      <c r="W22" t="str">
        <f t="shared" si="2"/>
        <v/>
      </c>
      <c r="X22" s="7" t="str">
        <f t="shared" si="3"/>
        <v/>
      </c>
      <c r="Y22" s="29" t="str">
        <f t="shared" si="4"/>
        <v/>
      </c>
      <c r="Z22" s="16">
        <f t="shared" si="5"/>
        <v>0</v>
      </c>
      <c r="AM22">
        <f t="shared" si="0"/>
        <v>0</v>
      </c>
      <c r="AN22" s="16">
        <f t="shared" si="6"/>
        <v>0</v>
      </c>
    </row>
    <row r="23" spans="1:40">
      <c r="A23" s="2">
        <v>19</v>
      </c>
      <c r="B23" s="11" t="s">
        <v>31</v>
      </c>
      <c r="C23">
        <v>4</v>
      </c>
      <c r="D23">
        <v>3.1</v>
      </c>
      <c r="V23">
        <f t="shared" si="1"/>
        <v>3.1</v>
      </c>
      <c r="W23">
        <f t="shared" si="2"/>
        <v>4</v>
      </c>
      <c r="X23" s="7">
        <f t="shared" si="3"/>
        <v>3.55</v>
      </c>
      <c r="Y23" s="29">
        <f t="shared" si="4"/>
        <v>3.55</v>
      </c>
      <c r="Z23" s="16">
        <f t="shared" si="5"/>
        <v>2</v>
      </c>
      <c r="AM23">
        <f t="shared" si="0"/>
        <v>0</v>
      </c>
      <c r="AN23" s="16">
        <f t="shared" si="6"/>
        <v>2</v>
      </c>
    </row>
    <row r="24" spans="1:40">
      <c r="A24" s="2">
        <v>20</v>
      </c>
      <c r="B24" s="11" t="s">
        <v>32</v>
      </c>
      <c r="C24" s="13">
        <f>(1-PRODUCT(1-12/100,1-9.8/100,1-21.1/100,1-7.9/100,1-2.4/100,1-13.7/100)^(1/6))*100</f>
        <v>11.335913739813574</v>
      </c>
      <c r="D24" s="13">
        <f>(1-PRODUCT(1-8/100,1-22/100,1-20/100,1-23/100,1-25/100,1-13/100,1-23/100)^(1/7))*100</f>
        <v>19.341940561835248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>
        <f t="shared" ref="V24" si="11">IF(COUNT(C24:T24)=0,"",MIN(C24:T24))</f>
        <v>11.335913739813574</v>
      </c>
      <c r="W24" s="13">
        <f t="shared" ref="W24" si="12">IF(COUNT(C24:T24)=0,"",MAX(C24:T24))</f>
        <v>19.341940561835248</v>
      </c>
      <c r="X24" s="14">
        <f t="shared" ref="X24" si="13">IF(COUNT(C24:T24)=0,"",MEDIAN(C24:T24))</f>
        <v>15.338927150824411</v>
      </c>
      <c r="Y24" s="29">
        <f t="shared" ref="Y24" si="14">IF(COUNT(C24:T24)=0,"",AVERAGE(C24:T24))</f>
        <v>15.338927150824411</v>
      </c>
      <c r="Z24" s="16">
        <f t="shared" ref="Z24" si="15">COUNT(C24:T24)</f>
        <v>2</v>
      </c>
      <c r="AA24" s="13"/>
      <c r="AB24" s="13">
        <v>1</v>
      </c>
      <c r="AC24" s="13"/>
      <c r="AM24">
        <f t="shared" si="0"/>
        <v>1</v>
      </c>
      <c r="AN24" s="16">
        <f t="shared" ref="AN24" si="16">Z24+AM24</f>
        <v>3</v>
      </c>
    </row>
    <row r="25" spans="1:40">
      <c r="A25" s="2">
        <v>21</v>
      </c>
      <c r="B25" s="11" t="s">
        <v>33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 t="str">
        <f t="shared" si="1"/>
        <v/>
      </c>
      <c r="W25" s="13" t="str">
        <f t="shared" si="2"/>
        <v/>
      </c>
      <c r="X25" s="14" t="str">
        <f t="shared" si="3"/>
        <v/>
      </c>
      <c r="Y25" s="29" t="str">
        <f t="shared" si="4"/>
        <v/>
      </c>
      <c r="Z25" s="16">
        <f t="shared" si="5"/>
        <v>0</v>
      </c>
      <c r="AA25" s="13"/>
      <c r="AB25" s="13"/>
      <c r="AC25" s="13"/>
      <c r="AM25">
        <f t="shared" si="0"/>
        <v>0</v>
      </c>
      <c r="AN25" s="16">
        <f t="shared" si="6"/>
        <v>0</v>
      </c>
    </row>
    <row r="26" spans="1:40">
      <c r="A26" s="2">
        <v>22</v>
      </c>
      <c r="B26" s="11">
        <v>3.5</v>
      </c>
      <c r="C26" s="13">
        <f>(1-PRODUCT(1-15.1/100,1-24.2/100,1-4.3/100,1-13.6/100,1-20/100)^(1/5))*100</f>
        <v>15.70175898765067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f>IF(COUNT(C26:T26)=0,"",MIN(C26:T26))</f>
        <v>15.70175898765067</v>
      </c>
      <c r="W26" s="13">
        <f>IF(COUNT(C26:T26)=0,"",MAX(C26:T26))</f>
        <v>15.70175898765067</v>
      </c>
      <c r="X26" s="14">
        <f>IF(COUNT(C26:T26)=0,"",MEDIAN(C26:T26))</f>
        <v>15.70175898765067</v>
      </c>
      <c r="Y26" s="29">
        <f>IF(COUNT(C26:T26)=0,"",AVERAGE(C26:T26))</f>
        <v>15.70175898765067</v>
      </c>
      <c r="Z26" s="16">
        <f>COUNT(C26:T26)</f>
        <v>1</v>
      </c>
      <c r="AA26" s="13"/>
      <c r="AB26" s="13"/>
      <c r="AC26" s="13"/>
      <c r="AM26">
        <f t="shared" si="0"/>
        <v>0</v>
      </c>
      <c r="AN26" s="16">
        <f>Z26+AM26</f>
        <v>1</v>
      </c>
    </row>
    <row r="27" spans="1:40">
      <c r="A27" s="2">
        <v>23</v>
      </c>
      <c r="B27" s="11">
        <v>4.0999999999999996</v>
      </c>
      <c r="C27" s="13">
        <f>(1-PRODUCT(1-23/100,1-40/100,)^(1/2))*100</f>
        <v>32.029418128134289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f t="shared" si="1"/>
        <v>32.029418128134289</v>
      </c>
      <c r="W27" s="13">
        <f t="shared" si="2"/>
        <v>32.029418128134289</v>
      </c>
      <c r="X27" s="14">
        <f t="shared" si="3"/>
        <v>32.029418128134289</v>
      </c>
      <c r="Y27" s="29">
        <f t="shared" si="4"/>
        <v>32.029418128134289</v>
      </c>
      <c r="Z27" s="16">
        <f t="shared" si="5"/>
        <v>1</v>
      </c>
      <c r="AA27" s="13"/>
      <c r="AB27" s="13"/>
      <c r="AC27" s="13"/>
      <c r="AM27">
        <f t="shared" si="0"/>
        <v>0</v>
      </c>
      <c r="AN27" s="16">
        <f t="shared" si="6"/>
        <v>1</v>
      </c>
    </row>
    <row r="28" spans="1:40">
      <c r="A28" s="2">
        <v>24</v>
      </c>
      <c r="B28" s="11">
        <v>4.2</v>
      </c>
      <c r="C28" s="13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>
        <f t="shared" si="1"/>
        <v>5</v>
      </c>
      <c r="W28" s="13">
        <f t="shared" si="2"/>
        <v>5</v>
      </c>
      <c r="X28" s="14">
        <f t="shared" si="3"/>
        <v>5</v>
      </c>
      <c r="Y28" s="29">
        <f t="shared" si="4"/>
        <v>5</v>
      </c>
      <c r="Z28" s="16">
        <f t="shared" si="5"/>
        <v>1</v>
      </c>
      <c r="AA28" s="13"/>
      <c r="AB28" s="13"/>
      <c r="AC28" s="13"/>
      <c r="AM28">
        <f t="shared" si="0"/>
        <v>0</v>
      </c>
      <c r="AN28" s="16">
        <f t="shared" si="6"/>
        <v>1</v>
      </c>
    </row>
    <row r="29" spans="1:40">
      <c r="A29" s="2">
        <v>25</v>
      </c>
      <c r="B29" s="11">
        <v>4.3</v>
      </c>
      <c r="C29" s="13">
        <v>37</v>
      </c>
      <c r="D29" s="13">
        <v>50</v>
      </c>
      <c r="E29" s="13">
        <v>48</v>
      </c>
      <c r="F29" s="13">
        <v>43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>
        <f>IF(COUNT(C29:T29)=0,"",MIN(C29:T29))</f>
        <v>37</v>
      </c>
      <c r="W29" s="13">
        <f>IF(COUNT(C29:T29)=0,"",MAX(C29:T29))</f>
        <v>50</v>
      </c>
      <c r="X29" s="14">
        <f>IF(COUNT(C29:T29)=0,"",MEDIAN(C29:T29))</f>
        <v>45.5</v>
      </c>
      <c r="Y29" s="29">
        <f>IF(COUNT(C29:T29)=0,"",AVERAGE(C29:T29))</f>
        <v>44.5</v>
      </c>
      <c r="Z29" s="16">
        <f>COUNT(C29:T29)</f>
        <v>4</v>
      </c>
      <c r="AA29" s="13"/>
      <c r="AB29" s="13">
        <v>1</v>
      </c>
      <c r="AC29" s="13"/>
      <c r="AM29">
        <f t="shared" si="0"/>
        <v>1</v>
      </c>
      <c r="AN29" s="16">
        <f>Z29+AM29</f>
        <v>5</v>
      </c>
    </row>
    <row r="30" spans="1:40">
      <c r="A30" s="2">
        <v>26</v>
      </c>
      <c r="B30" s="11">
        <v>4.4000000000000004</v>
      </c>
      <c r="C30" s="13">
        <v>39</v>
      </c>
      <c r="D30" s="13">
        <v>3.4</v>
      </c>
      <c r="E30" s="13">
        <v>9.4</v>
      </c>
      <c r="F30" s="13">
        <v>21</v>
      </c>
      <c r="G30" s="13">
        <v>30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>
        <f t="shared" si="1"/>
        <v>3.4</v>
      </c>
      <c r="W30" s="13">
        <f t="shared" si="2"/>
        <v>39</v>
      </c>
      <c r="X30" s="14">
        <f t="shared" si="3"/>
        <v>21</v>
      </c>
      <c r="Y30" s="29">
        <f t="shared" si="4"/>
        <v>20.56</v>
      </c>
      <c r="Z30" s="16">
        <f t="shared" si="5"/>
        <v>5</v>
      </c>
      <c r="AA30" s="13"/>
      <c r="AB30" s="13"/>
      <c r="AC30" s="13"/>
      <c r="AM30">
        <f t="shared" si="0"/>
        <v>0</v>
      </c>
      <c r="AN30" s="16">
        <f t="shared" si="6"/>
        <v>5</v>
      </c>
    </row>
    <row r="31" spans="1:40">
      <c r="A31" s="2">
        <v>27</v>
      </c>
      <c r="B31" s="11">
        <v>5</v>
      </c>
      <c r="C31" s="13">
        <v>11</v>
      </c>
      <c r="D31" s="13">
        <v>10.7</v>
      </c>
      <c r="E31" s="13">
        <v>15.5</v>
      </c>
      <c r="F31" s="13">
        <v>6.4</v>
      </c>
      <c r="G31" s="13">
        <v>11.5</v>
      </c>
      <c r="H31" s="13">
        <v>10.1</v>
      </c>
      <c r="I31" s="13">
        <v>4.2</v>
      </c>
      <c r="J31" s="13">
        <v>12.5</v>
      </c>
      <c r="K31" s="13">
        <v>13.6</v>
      </c>
      <c r="L31" s="13">
        <v>8</v>
      </c>
      <c r="M31" s="13">
        <v>23.5</v>
      </c>
      <c r="N31" s="13">
        <v>47</v>
      </c>
      <c r="O31" s="13">
        <v>5</v>
      </c>
      <c r="P31" s="13">
        <v>25</v>
      </c>
      <c r="Q31" s="13"/>
      <c r="R31" s="13"/>
      <c r="S31" s="13"/>
      <c r="T31" s="13"/>
      <c r="U31" s="13"/>
      <c r="V31" s="13">
        <f t="shared" ref="V31:V32" si="17">IF(COUNT(C31:T31)=0,"",MIN(C31:T31))</f>
        <v>4.2</v>
      </c>
      <c r="W31" s="13">
        <f t="shared" ref="W31:W32" si="18">IF(COUNT(C31:T31)=0,"",MAX(C31:T31))</f>
        <v>47</v>
      </c>
      <c r="X31" s="14">
        <f t="shared" ref="X31:X32" si="19">IF(COUNT(C31:T31)=0,"",MEDIAN(C31:T31))</f>
        <v>11.25</v>
      </c>
      <c r="Y31" s="29">
        <f t="shared" ref="Y31:Y32" si="20">IF(COUNT(C31:T31)=0,"",AVERAGE(C31:T31))</f>
        <v>14.571428571428571</v>
      </c>
      <c r="Z31" s="16">
        <f t="shared" ref="Z31:Z32" si="21">COUNT(C31:T31)</f>
        <v>14</v>
      </c>
      <c r="AA31" s="13"/>
      <c r="AB31" s="13">
        <v>1</v>
      </c>
      <c r="AC31" s="13"/>
      <c r="AM31">
        <f t="shared" si="0"/>
        <v>1</v>
      </c>
      <c r="AN31" s="16">
        <f t="shared" ref="AN31:AN32" si="22">Z31+AM31</f>
        <v>15</v>
      </c>
    </row>
    <row r="32" spans="1:40">
      <c r="A32" s="2">
        <v>28</v>
      </c>
      <c r="B32" s="11">
        <v>6</v>
      </c>
      <c r="C32">
        <v>64</v>
      </c>
      <c r="V32">
        <f t="shared" si="17"/>
        <v>64</v>
      </c>
      <c r="W32">
        <f t="shared" si="18"/>
        <v>64</v>
      </c>
      <c r="X32" s="7">
        <f t="shared" si="19"/>
        <v>64</v>
      </c>
      <c r="Y32" s="29">
        <f t="shared" si="20"/>
        <v>64</v>
      </c>
      <c r="Z32" s="16">
        <f t="shared" si="21"/>
        <v>1</v>
      </c>
      <c r="AB32">
        <v>1</v>
      </c>
      <c r="AC32">
        <v>1</v>
      </c>
      <c r="AD32">
        <v>1</v>
      </c>
      <c r="AM32">
        <f t="shared" si="0"/>
        <v>3</v>
      </c>
      <c r="AN32" s="16">
        <f t="shared" si="22"/>
        <v>4</v>
      </c>
    </row>
    <row r="33" spans="1:40">
      <c r="X33" s="7"/>
      <c r="Y33" s="14"/>
      <c r="Z33" s="15"/>
      <c r="AN33" s="16"/>
    </row>
    <row r="34" spans="1:40">
      <c r="A34" s="21" t="s">
        <v>7</v>
      </c>
      <c r="B34" s="22"/>
      <c r="V34" s="21">
        <f>MIN(V5:V32)</f>
        <v>-16.8</v>
      </c>
      <c r="W34" s="21">
        <f>MAX(W5:W32)</f>
        <v>71.225010860123689</v>
      </c>
      <c r="X34" s="8">
        <f>MEDIAN(X5:X32)</f>
        <v>18.350879493825335</v>
      </c>
      <c r="Y34" s="29">
        <f>AVERAGE(Y5:Y32)</f>
        <v>27.168938605196388</v>
      </c>
      <c r="Z34" s="21">
        <f>SUM(Z5:Z33)</f>
        <v>70</v>
      </c>
      <c r="AN34" s="21">
        <f>SUM(AN5:AN33)</f>
        <v>109</v>
      </c>
    </row>
    <row r="35" spans="1:40">
      <c r="A35" s="12" t="s">
        <v>9</v>
      </c>
      <c r="B35" s="13"/>
      <c r="X35" s="9">
        <f>MEDIAN(C5:T32)</f>
        <v>17.224397502904246</v>
      </c>
      <c r="Y35" s="14">
        <f>AVERAGE(C5:T32)</f>
        <v>22.662946973690737</v>
      </c>
      <c r="AN35"/>
    </row>
    <row r="36" spans="1:40">
      <c r="A36" s="12" t="s">
        <v>28</v>
      </c>
      <c r="B36" s="13"/>
      <c r="Y36" s="13">
        <f>COUNT(Y5:Y32)</f>
        <v>20</v>
      </c>
      <c r="Z36" s="22">
        <f>COUNT(Z5:Z32)-COUNTIF(Z5:Z32,0)</f>
        <v>20</v>
      </c>
      <c r="AN36" s="22">
        <f>COUNT(AN5:AN32)-COUNTIF(AN5:AN32,0)</f>
        <v>21</v>
      </c>
    </row>
    <row r="37" spans="1:40">
      <c r="A37" s="12" t="s">
        <v>35</v>
      </c>
      <c r="B37" s="13"/>
      <c r="Y37" s="23">
        <f>(1-GEOMEAN(C40:T67))*100</f>
        <v>25.151619280990069</v>
      </c>
      <c r="Z37">
        <f>COUNTIF(Z5:Z32,1)</f>
        <v>10</v>
      </c>
      <c r="AN37" s="22">
        <f>COUNTIF(AN5:AN32,1)</f>
        <v>7</v>
      </c>
    </row>
    <row r="39" spans="1:40">
      <c r="A39" s="2"/>
      <c r="Y39" s="24" t="s">
        <v>36</v>
      </c>
      <c r="Z39" s="25"/>
    </row>
    <row r="40" spans="1:40">
      <c r="A40" s="2">
        <v>1</v>
      </c>
      <c r="B40" s="11" t="s">
        <v>1</v>
      </c>
      <c r="C40">
        <f>IF(C5&lt;&gt;"",1-C5/100,"")</f>
        <v>0.68963758598266678</v>
      </c>
      <c r="D40">
        <f t="shared" ref="D40:T40" si="23">IF(D5&lt;&gt;"",1-D5/100,"")</f>
        <v>0.85</v>
      </c>
      <c r="E40">
        <f t="shared" si="23"/>
        <v>0.95</v>
      </c>
      <c r="F40" t="str">
        <f t="shared" si="23"/>
        <v/>
      </c>
      <c r="G40" t="str">
        <f t="shared" si="23"/>
        <v/>
      </c>
      <c r="H40" t="str">
        <f t="shared" si="23"/>
        <v/>
      </c>
      <c r="I40" t="str">
        <f t="shared" si="23"/>
        <v/>
      </c>
      <c r="J40" t="str">
        <f t="shared" si="23"/>
        <v/>
      </c>
      <c r="K40" t="str">
        <f t="shared" si="23"/>
        <v/>
      </c>
      <c r="L40" t="str">
        <f t="shared" si="23"/>
        <v/>
      </c>
      <c r="M40" t="str">
        <f t="shared" si="23"/>
        <v/>
      </c>
      <c r="N40" t="str">
        <f t="shared" si="23"/>
        <v/>
      </c>
      <c r="O40" t="str">
        <f t="shared" si="23"/>
        <v/>
      </c>
      <c r="P40" t="str">
        <f t="shared" si="23"/>
        <v/>
      </c>
      <c r="Q40" t="str">
        <f t="shared" si="23"/>
        <v/>
      </c>
      <c r="R40" t="str">
        <f t="shared" si="23"/>
        <v/>
      </c>
      <c r="S40" t="str">
        <f t="shared" si="23"/>
        <v/>
      </c>
      <c r="T40" t="str">
        <f t="shared" si="23"/>
        <v/>
      </c>
      <c r="Y40" s="27">
        <f>IF(C40&lt;&gt;"",(1-Z40)*100,"")</f>
        <v>17.727539721268837</v>
      </c>
      <c r="Z40" s="13">
        <f>IF(C40&lt;&gt;"",GEOMEAN(C40:T40),"")</f>
        <v>0.82272460278731163</v>
      </c>
    </row>
    <row r="41" spans="1:40">
      <c r="A41" s="2">
        <v>2</v>
      </c>
      <c r="B41" s="11" t="s">
        <v>34</v>
      </c>
      <c r="C41">
        <f t="shared" ref="C41:T41" si="24">IF(C6&lt;&gt;"",1-C6/100,"")</f>
        <v>0.89542168836811176</v>
      </c>
      <c r="D41">
        <f t="shared" si="24"/>
        <v>0.74</v>
      </c>
      <c r="E41">
        <f t="shared" si="24"/>
        <v>0.51</v>
      </c>
      <c r="F41">
        <f t="shared" si="24"/>
        <v>0.5</v>
      </c>
      <c r="G41">
        <f t="shared" si="24"/>
        <v>0.71</v>
      </c>
      <c r="H41">
        <f t="shared" si="24"/>
        <v>0.77</v>
      </c>
      <c r="I41">
        <f t="shared" si="24"/>
        <v>0.63498031465550175</v>
      </c>
      <c r="J41">
        <f t="shared" si="24"/>
        <v>0.77</v>
      </c>
      <c r="K41">
        <f t="shared" si="24"/>
        <v>0.47266630018700062</v>
      </c>
      <c r="L41" t="str">
        <f t="shared" si="24"/>
        <v/>
      </c>
      <c r="M41" t="str">
        <f t="shared" si="24"/>
        <v/>
      </c>
      <c r="N41" t="str">
        <f t="shared" si="24"/>
        <v/>
      </c>
      <c r="O41" t="str">
        <f t="shared" si="24"/>
        <v/>
      </c>
      <c r="P41" t="str">
        <f t="shared" si="24"/>
        <v/>
      </c>
      <c r="Q41" t="str">
        <f t="shared" si="24"/>
        <v/>
      </c>
      <c r="R41" t="str">
        <f t="shared" si="24"/>
        <v/>
      </c>
      <c r="S41" t="str">
        <f t="shared" si="24"/>
        <v/>
      </c>
      <c r="T41" t="str">
        <f t="shared" si="24"/>
        <v/>
      </c>
      <c r="Y41" s="27">
        <f t="shared" ref="Y41:Y67" si="25">IF(C41&lt;&gt;"",(1-Z41)*100,"")</f>
        <v>34.781217078465545</v>
      </c>
      <c r="Z41" s="13">
        <f t="shared" ref="Z41:Z67" si="26">IF(C41&lt;&gt;"",GEOMEAN(C41:T41),"")</f>
        <v>0.65218782921534457</v>
      </c>
    </row>
    <row r="42" spans="1:40">
      <c r="A42" s="2">
        <v>3</v>
      </c>
      <c r="B42" s="11" t="s">
        <v>24</v>
      </c>
      <c r="C42" t="str">
        <f t="shared" ref="C42:T42" si="27">IF(C7&lt;&gt;"",1-C7/100,"")</f>
        <v/>
      </c>
      <c r="D42" t="str">
        <f t="shared" si="27"/>
        <v/>
      </c>
      <c r="E42" t="str">
        <f t="shared" si="27"/>
        <v/>
      </c>
      <c r="F42" t="str">
        <f t="shared" si="27"/>
        <v/>
      </c>
      <c r="G42" t="str">
        <f t="shared" si="27"/>
        <v/>
      </c>
      <c r="H42" t="str">
        <f t="shared" si="27"/>
        <v/>
      </c>
      <c r="I42" t="str">
        <f t="shared" si="27"/>
        <v/>
      </c>
      <c r="J42" t="str">
        <f t="shared" si="27"/>
        <v/>
      </c>
      <c r="K42" t="str">
        <f t="shared" si="27"/>
        <v/>
      </c>
      <c r="L42" t="str">
        <f t="shared" si="27"/>
        <v/>
      </c>
      <c r="M42" t="str">
        <f t="shared" si="27"/>
        <v/>
      </c>
      <c r="N42" t="str">
        <f t="shared" si="27"/>
        <v/>
      </c>
      <c r="O42" t="str">
        <f t="shared" si="27"/>
        <v/>
      </c>
      <c r="P42" t="str">
        <f t="shared" si="27"/>
        <v/>
      </c>
      <c r="Q42" t="str">
        <f t="shared" si="27"/>
        <v/>
      </c>
      <c r="R42" t="str">
        <f t="shared" si="27"/>
        <v/>
      </c>
      <c r="S42" t="str">
        <f t="shared" si="27"/>
        <v/>
      </c>
      <c r="T42" t="str">
        <f t="shared" si="27"/>
        <v/>
      </c>
      <c r="Y42" s="27" t="str">
        <f t="shared" si="25"/>
        <v/>
      </c>
      <c r="Z42" s="13" t="str">
        <f t="shared" si="26"/>
        <v/>
      </c>
    </row>
    <row r="43" spans="1:40">
      <c r="A43" s="2">
        <v>4</v>
      </c>
      <c r="B43" s="11" t="s">
        <v>25</v>
      </c>
      <c r="C43" t="str">
        <f t="shared" ref="C43:T43" si="28">IF(C8&lt;&gt;"",1-C8/100,"")</f>
        <v/>
      </c>
      <c r="D43" t="str">
        <f t="shared" si="28"/>
        <v/>
      </c>
      <c r="E43" t="str">
        <f t="shared" si="28"/>
        <v/>
      </c>
      <c r="F43" t="str">
        <f t="shared" si="28"/>
        <v/>
      </c>
      <c r="G43" t="str">
        <f t="shared" si="28"/>
        <v/>
      </c>
      <c r="H43" t="str">
        <f t="shared" si="28"/>
        <v/>
      </c>
      <c r="I43" t="str">
        <f t="shared" si="28"/>
        <v/>
      </c>
      <c r="J43" t="str">
        <f t="shared" si="28"/>
        <v/>
      </c>
      <c r="K43" t="str">
        <f t="shared" si="28"/>
        <v/>
      </c>
      <c r="L43" t="str">
        <f t="shared" si="28"/>
        <v/>
      </c>
      <c r="M43" t="str">
        <f t="shared" si="28"/>
        <v/>
      </c>
      <c r="N43" t="str">
        <f t="shared" si="28"/>
        <v/>
      </c>
      <c r="O43" t="str">
        <f t="shared" si="28"/>
        <v/>
      </c>
      <c r="P43" t="str">
        <f t="shared" si="28"/>
        <v/>
      </c>
      <c r="Q43" t="str">
        <f t="shared" si="28"/>
        <v/>
      </c>
      <c r="R43" t="str">
        <f t="shared" si="28"/>
        <v/>
      </c>
      <c r="S43" t="str">
        <f t="shared" si="28"/>
        <v/>
      </c>
      <c r="T43" t="str">
        <f t="shared" si="28"/>
        <v/>
      </c>
      <c r="Y43" s="27" t="str">
        <f t="shared" si="25"/>
        <v/>
      </c>
      <c r="Z43" s="13" t="str">
        <f t="shared" si="26"/>
        <v/>
      </c>
    </row>
    <row r="44" spans="1:40">
      <c r="A44" s="2">
        <v>5</v>
      </c>
      <c r="B44" s="11" t="s">
        <v>26</v>
      </c>
      <c r="C44" t="str">
        <f t="shared" ref="C44:T44" si="29">IF(C9&lt;&gt;"",1-C9/100,"")</f>
        <v/>
      </c>
      <c r="D44" t="str">
        <f t="shared" si="29"/>
        <v/>
      </c>
      <c r="E44" t="str">
        <f t="shared" si="29"/>
        <v/>
      </c>
      <c r="F44" t="str">
        <f t="shared" si="29"/>
        <v/>
      </c>
      <c r="G44" t="str">
        <f t="shared" si="29"/>
        <v/>
      </c>
      <c r="H44" t="str">
        <f t="shared" si="29"/>
        <v/>
      </c>
      <c r="I44" t="str">
        <f t="shared" si="29"/>
        <v/>
      </c>
      <c r="J44" t="str">
        <f t="shared" si="29"/>
        <v/>
      </c>
      <c r="K44" t="str">
        <f t="shared" si="29"/>
        <v/>
      </c>
      <c r="L44" t="str">
        <f t="shared" si="29"/>
        <v/>
      </c>
      <c r="M44" t="str">
        <f t="shared" si="29"/>
        <v/>
      </c>
      <c r="N44" t="str">
        <f t="shared" si="29"/>
        <v/>
      </c>
      <c r="O44" t="str">
        <f t="shared" si="29"/>
        <v/>
      </c>
      <c r="P44" t="str">
        <f t="shared" si="29"/>
        <v/>
      </c>
      <c r="Q44" t="str">
        <f t="shared" si="29"/>
        <v/>
      </c>
      <c r="R44" t="str">
        <f t="shared" si="29"/>
        <v/>
      </c>
      <c r="S44" t="str">
        <f t="shared" si="29"/>
        <v/>
      </c>
      <c r="T44" t="str">
        <f t="shared" si="29"/>
        <v/>
      </c>
      <c r="Y44" s="27" t="str">
        <f t="shared" si="25"/>
        <v/>
      </c>
      <c r="Z44" s="13" t="str">
        <f t="shared" si="26"/>
        <v/>
      </c>
    </row>
    <row r="45" spans="1:40">
      <c r="A45" s="2">
        <v>6</v>
      </c>
      <c r="B45" s="11">
        <v>1.3</v>
      </c>
      <c r="C45" t="str">
        <f t="shared" ref="C45:T45" si="30">IF(C10&lt;&gt;"",1-C10/100,"")</f>
        <v/>
      </c>
      <c r="D45" t="str">
        <f t="shared" si="30"/>
        <v/>
      </c>
      <c r="E45" t="str">
        <f t="shared" si="30"/>
        <v/>
      </c>
      <c r="F45" t="str">
        <f t="shared" si="30"/>
        <v/>
      </c>
      <c r="G45" t="str">
        <f t="shared" si="30"/>
        <v/>
      </c>
      <c r="H45" t="str">
        <f t="shared" si="30"/>
        <v/>
      </c>
      <c r="I45" t="str">
        <f t="shared" si="30"/>
        <v/>
      </c>
      <c r="J45" t="str">
        <f t="shared" si="30"/>
        <v/>
      </c>
      <c r="K45" t="str">
        <f t="shared" si="30"/>
        <v/>
      </c>
      <c r="L45" t="str">
        <f t="shared" si="30"/>
        <v/>
      </c>
      <c r="M45" t="str">
        <f t="shared" si="30"/>
        <v/>
      </c>
      <c r="N45" t="str">
        <f t="shared" si="30"/>
        <v/>
      </c>
      <c r="O45" t="str">
        <f t="shared" si="30"/>
        <v/>
      </c>
      <c r="P45" t="str">
        <f t="shared" si="30"/>
        <v/>
      </c>
      <c r="Q45" t="str">
        <f t="shared" si="30"/>
        <v/>
      </c>
      <c r="R45" t="str">
        <f t="shared" si="30"/>
        <v/>
      </c>
      <c r="S45" t="str">
        <f t="shared" si="30"/>
        <v/>
      </c>
      <c r="T45" t="str">
        <f t="shared" si="30"/>
        <v/>
      </c>
      <c r="Y45" s="27" t="str">
        <f t="shared" si="25"/>
        <v/>
      </c>
      <c r="Z45" s="13" t="str">
        <f t="shared" si="26"/>
        <v/>
      </c>
    </row>
    <row r="46" spans="1:40">
      <c r="A46" s="2">
        <v>7</v>
      </c>
      <c r="B46" s="11">
        <v>2.1</v>
      </c>
      <c r="C46">
        <f t="shared" ref="C46:T46" si="31">IF(C11&lt;&gt;"",1-C11/100,"")</f>
        <v>0.55000000000000004</v>
      </c>
      <c r="D46" t="str">
        <f t="shared" si="31"/>
        <v/>
      </c>
      <c r="E46" t="str">
        <f t="shared" si="31"/>
        <v/>
      </c>
      <c r="F46" t="str">
        <f t="shared" si="31"/>
        <v/>
      </c>
      <c r="G46" t="str">
        <f t="shared" si="31"/>
        <v/>
      </c>
      <c r="H46" t="str">
        <f t="shared" si="31"/>
        <v/>
      </c>
      <c r="I46" t="str">
        <f t="shared" si="31"/>
        <v/>
      </c>
      <c r="J46" t="str">
        <f t="shared" si="31"/>
        <v/>
      </c>
      <c r="K46" t="str">
        <f t="shared" si="31"/>
        <v/>
      </c>
      <c r="L46" t="str">
        <f t="shared" si="31"/>
        <v/>
      </c>
      <c r="M46" t="str">
        <f t="shared" si="31"/>
        <v/>
      </c>
      <c r="N46" t="str">
        <f t="shared" si="31"/>
        <v/>
      </c>
      <c r="O46" t="str">
        <f t="shared" si="31"/>
        <v/>
      </c>
      <c r="P46" t="str">
        <f t="shared" si="31"/>
        <v/>
      </c>
      <c r="Q46" t="str">
        <f t="shared" si="31"/>
        <v/>
      </c>
      <c r="R46" t="str">
        <f t="shared" si="31"/>
        <v/>
      </c>
      <c r="S46" t="str">
        <f t="shared" si="31"/>
        <v/>
      </c>
      <c r="T46" t="str">
        <f t="shared" si="31"/>
        <v/>
      </c>
      <c r="Y46" s="27">
        <f t="shared" si="25"/>
        <v>44.999999999999993</v>
      </c>
      <c r="Z46" s="13">
        <f t="shared" si="26"/>
        <v>0.55000000000000004</v>
      </c>
    </row>
    <row r="47" spans="1:40">
      <c r="A47" s="2">
        <v>8</v>
      </c>
      <c r="B47" s="11">
        <v>2.2000000000000002</v>
      </c>
      <c r="C47" t="str">
        <f t="shared" ref="C47:T47" si="32">IF(C12&lt;&gt;"",1-C12/100,"")</f>
        <v/>
      </c>
      <c r="D47" t="str">
        <f t="shared" si="32"/>
        <v/>
      </c>
      <c r="E47" t="str">
        <f t="shared" si="32"/>
        <v/>
      </c>
      <c r="F47" t="str">
        <f t="shared" si="32"/>
        <v/>
      </c>
      <c r="G47" t="str">
        <f t="shared" si="32"/>
        <v/>
      </c>
      <c r="H47" t="str">
        <f t="shared" si="32"/>
        <v/>
      </c>
      <c r="I47" t="str">
        <f t="shared" si="32"/>
        <v/>
      </c>
      <c r="J47" t="str">
        <f t="shared" si="32"/>
        <v/>
      </c>
      <c r="K47" t="str">
        <f t="shared" si="32"/>
        <v/>
      </c>
      <c r="L47" t="str">
        <f t="shared" si="32"/>
        <v/>
      </c>
      <c r="M47" t="str">
        <f t="shared" si="32"/>
        <v/>
      </c>
      <c r="N47" t="str">
        <f t="shared" si="32"/>
        <v/>
      </c>
      <c r="O47" t="str">
        <f t="shared" si="32"/>
        <v/>
      </c>
      <c r="P47" t="str">
        <f t="shared" si="32"/>
        <v/>
      </c>
      <c r="Q47" t="str">
        <f t="shared" si="32"/>
        <v/>
      </c>
      <c r="R47" t="str">
        <f t="shared" si="32"/>
        <v/>
      </c>
      <c r="S47" t="str">
        <f t="shared" si="32"/>
        <v/>
      </c>
      <c r="T47" t="str">
        <f t="shared" si="32"/>
        <v/>
      </c>
      <c r="Y47" s="27" t="str">
        <f t="shared" si="25"/>
        <v/>
      </c>
      <c r="Z47" s="13" t="str">
        <f t="shared" si="26"/>
        <v/>
      </c>
    </row>
    <row r="48" spans="1:40">
      <c r="A48" s="2">
        <v>9</v>
      </c>
      <c r="B48" s="11">
        <v>2.2999999999999998</v>
      </c>
      <c r="C48">
        <f t="shared" ref="C48:T48" si="33">IF(C13&lt;&gt;"",1-C13/100,"")</f>
        <v>0.92433760066330739</v>
      </c>
      <c r="D48" t="str">
        <f t="shared" si="33"/>
        <v/>
      </c>
      <c r="E48" t="str">
        <f t="shared" si="33"/>
        <v/>
      </c>
      <c r="F48" t="str">
        <f t="shared" si="33"/>
        <v/>
      </c>
      <c r="G48" t="str">
        <f t="shared" si="33"/>
        <v/>
      </c>
      <c r="H48" t="str">
        <f t="shared" si="33"/>
        <v/>
      </c>
      <c r="I48" t="str">
        <f t="shared" si="33"/>
        <v/>
      </c>
      <c r="J48" t="str">
        <f t="shared" si="33"/>
        <v/>
      </c>
      <c r="K48" t="str">
        <f t="shared" si="33"/>
        <v/>
      </c>
      <c r="L48" t="str">
        <f t="shared" si="33"/>
        <v/>
      </c>
      <c r="M48" t="str">
        <f t="shared" si="33"/>
        <v/>
      </c>
      <c r="N48" t="str">
        <f t="shared" si="33"/>
        <v/>
      </c>
      <c r="O48" t="str">
        <f t="shared" si="33"/>
        <v/>
      </c>
      <c r="P48" t="str">
        <f t="shared" si="33"/>
        <v/>
      </c>
      <c r="Q48" t="str">
        <f t="shared" si="33"/>
        <v/>
      </c>
      <c r="R48" t="str">
        <f t="shared" si="33"/>
        <v/>
      </c>
      <c r="S48" t="str">
        <f t="shared" si="33"/>
        <v/>
      </c>
      <c r="T48" t="str">
        <f t="shared" si="33"/>
        <v/>
      </c>
      <c r="Y48" s="27">
        <f t="shared" si="25"/>
        <v>7.5662399336692605</v>
      </c>
      <c r="Z48" s="13">
        <f t="shared" si="26"/>
        <v>0.92433760066330739</v>
      </c>
    </row>
    <row r="49" spans="1:26">
      <c r="A49" s="2">
        <v>10</v>
      </c>
      <c r="B49" s="11">
        <v>2.4</v>
      </c>
      <c r="C49">
        <f t="shared" ref="C49:T49" si="34">IF(C14&lt;&gt;"",1-C14/100,"")</f>
        <v>0.93599999999999994</v>
      </c>
      <c r="D49" t="str">
        <f t="shared" si="34"/>
        <v/>
      </c>
      <c r="E49" t="str">
        <f t="shared" si="34"/>
        <v/>
      </c>
      <c r="F49" t="str">
        <f t="shared" si="34"/>
        <v/>
      </c>
      <c r="G49" t="str">
        <f t="shared" si="34"/>
        <v/>
      </c>
      <c r="H49" t="str">
        <f t="shared" si="34"/>
        <v/>
      </c>
      <c r="I49" t="str">
        <f t="shared" si="34"/>
        <v/>
      </c>
      <c r="J49" t="str">
        <f t="shared" si="34"/>
        <v/>
      </c>
      <c r="K49" t="str">
        <f t="shared" si="34"/>
        <v/>
      </c>
      <c r="L49" t="str">
        <f t="shared" si="34"/>
        <v/>
      </c>
      <c r="M49" t="str">
        <f t="shared" si="34"/>
        <v/>
      </c>
      <c r="N49" t="str">
        <f t="shared" si="34"/>
        <v/>
      </c>
      <c r="O49" t="str">
        <f t="shared" si="34"/>
        <v/>
      </c>
      <c r="P49" t="str">
        <f t="shared" si="34"/>
        <v/>
      </c>
      <c r="Q49" t="str">
        <f t="shared" si="34"/>
        <v/>
      </c>
      <c r="R49" t="str">
        <f t="shared" si="34"/>
        <v/>
      </c>
      <c r="S49" t="str">
        <f t="shared" si="34"/>
        <v/>
      </c>
      <c r="T49" t="str">
        <f t="shared" si="34"/>
        <v/>
      </c>
      <c r="Y49" s="27">
        <f t="shared" si="25"/>
        <v>6.4000000000000057</v>
      </c>
      <c r="Z49" s="13">
        <f t="shared" si="26"/>
        <v>0.93599999999999994</v>
      </c>
    </row>
    <row r="50" spans="1:26">
      <c r="A50" s="2">
        <v>11</v>
      </c>
      <c r="B50" s="11">
        <v>2.5</v>
      </c>
      <c r="C50">
        <f t="shared" ref="C50:T50" si="35">IF(C15&lt;&gt;"",1-C15/100,"")</f>
        <v>0.61</v>
      </c>
      <c r="D50">
        <f t="shared" si="35"/>
        <v>0.28774989139876306</v>
      </c>
      <c r="E50">
        <f t="shared" si="35"/>
        <v>0.45999999999999996</v>
      </c>
      <c r="F50" t="str">
        <f t="shared" si="35"/>
        <v/>
      </c>
      <c r="G50" t="str">
        <f t="shared" si="35"/>
        <v/>
      </c>
      <c r="H50" t="str">
        <f t="shared" si="35"/>
        <v/>
      </c>
      <c r="I50" t="str">
        <f t="shared" si="35"/>
        <v/>
      </c>
      <c r="J50" t="str">
        <f t="shared" si="35"/>
        <v/>
      </c>
      <c r="K50" t="str">
        <f t="shared" si="35"/>
        <v/>
      </c>
      <c r="L50" t="str">
        <f t="shared" si="35"/>
        <v/>
      </c>
      <c r="M50" t="str">
        <f t="shared" si="35"/>
        <v/>
      </c>
      <c r="N50" t="str">
        <f t="shared" si="35"/>
        <v/>
      </c>
      <c r="O50" t="str">
        <f t="shared" si="35"/>
        <v/>
      </c>
      <c r="P50" t="str">
        <f t="shared" si="35"/>
        <v/>
      </c>
      <c r="Q50" t="str">
        <f t="shared" si="35"/>
        <v/>
      </c>
      <c r="R50" t="str">
        <f t="shared" si="35"/>
        <v/>
      </c>
      <c r="S50" t="str">
        <f t="shared" si="35"/>
        <v/>
      </c>
      <c r="T50" t="str">
        <f t="shared" si="35"/>
        <v/>
      </c>
      <c r="Y50" s="27">
        <f t="shared" si="25"/>
        <v>56.778389526254081</v>
      </c>
      <c r="Z50" s="13">
        <f t="shared" si="26"/>
        <v>0.43221610473745919</v>
      </c>
    </row>
    <row r="51" spans="1:26">
      <c r="A51" s="12">
        <v>12</v>
      </c>
      <c r="B51" s="11">
        <v>2.6</v>
      </c>
      <c r="C51">
        <f t="shared" ref="C51:T51" si="36">IF(C16&lt;&gt;"",1-C16/100,"")</f>
        <v>0.878</v>
      </c>
      <c r="D51">
        <f t="shared" si="36"/>
        <v>0.93399999999999994</v>
      </c>
      <c r="E51">
        <f t="shared" si="36"/>
        <v>0.81</v>
      </c>
      <c r="F51">
        <f t="shared" si="36"/>
        <v>0.91900000000000004</v>
      </c>
      <c r="G51">
        <f t="shared" si="36"/>
        <v>0.83600000000000008</v>
      </c>
      <c r="H51">
        <f t="shared" si="36"/>
        <v>0.87</v>
      </c>
      <c r="I51">
        <f t="shared" si="36"/>
        <v>0.9</v>
      </c>
      <c r="J51">
        <f t="shared" si="36"/>
        <v>0.88</v>
      </c>
      <c r="K51">
        <f t="shared" si="36"/>
        <v>0.64930732322991702</v>
      </c>
      <c r="L51">
        <f t="shared" si="36"/>
        <v>0.81951204994191507</v>
      </c>
      <c r="M51" t="str">
        <f t="shared" si="36"/>
        <v/>
      </c>
      <c r="N51" t="str">
        <f t="shared" si="36"/>
        <v/>
      </c>
      <c r="O51" t="str">
        <f t="shared" si="36"/>
        <v/>
      </c>
      <c r="P51" t="str">
        <f t="shared" si="36"/>
        <v/>
      </c>
      <c r="Q51" t="str">
        <f t="shared" si="36"/>
        <v/>
      </c>
      <c r="R51" t="str">
        <f t="shared" si="36"/>
        <v/>
      </c>
      <c r="S51" t="str">
        <f t="shared" si="36"/>
        <v/>
      </c>
      <c r="T51" t="str">
        <f t="shared" si="36"/>
        <v/>
      </c>
      <c r="Y51" s="27">
        <f t="shared" si="25"/>
        <v>15.431266259399411</v>
      </c>
      <c r="Z51" s="13">
        <f t="shared" si="26"/>
        <v>0.84568733740600588</v>
      </c>
    </row>
    <row r="52" spans="1:26">
      <c r="A52" s="2">
        <v>13</v>
      </c>
      <c r="B52" s="11">
        <v>3.1</v>
      </c>
      <c r="C52" t="str">
        <f t="shared" ref="C52:T52" si="37">IF(C17&lt;&gt;"",1-C17/100,"")</f>
        <v/>
      </c>
      <c r="D52" t="str">
        <f t="shared" si="37"/>
        <v/>
      </c>
      <c r="E52" t="str">
        <f t="shared" si="37"/>
        <v/>
      </c>
      <c r="F52" t="str">
        <f t="shared" si="37"/>
        <v/>
      </c>
      <c r="G52" t="str">
        <f t="shared" si="37"/>
        <v/>
      </c>
      <c r="H52" t="str">
        <f t="shared" si="37"/>
        <v/>
      </c>
      <c r="I52" t="str">
        <f t="shared" si="37"/>
        <v/>
      </c>
      <c r="J52" t="str">
        <f t="shared" si="37"/>
        <v/>
      </c>
      <c r="K52" t="str">
        <f t="shared" si="37"/>
        <v/>
      </c>
      <c r="L52" t="str">
        <f t="shared" si="37"/>
        <v/>
      </c>
      <c r="M52" t="str">
        <f t="shared" si="37"/>
        <v/>
      </c>
      <c r="N52" t="str">
        <f t="shared" si="37"/>
        <v/>
      </c>
      <c r="O52" t="str">
        <f t="shared" si="37"/>
        <v/>
      </c>
      <c r="P52" t="str">
        <f t="shared" si="37"/>
        <v/>
      </c>
      <c r="Q52" t="str">
        <f t="shared" si="37"/>
        <v/>
      </c>
      <c r="R52" t="str">
        <f t="shared" si="37"/>
        <v/>
      </c>
      <c r="S52" t="str">
        <f t="shared" si="37"/>
        <v/>
      </c>
      <c r="T52" t="str">
        <f t="shared" si="37"/>
        <v/>
      </c>
      <c r="Y52" s="27" t="str">
        <f t="shared" si="25"/>
        <v/>
      </c>
      <c r="Z52" s="13" t="str">
        <f t="shared" si="26"/>
        <v/>
      </c>
    </row>
    <row r="53" spans="1:26">
      <c r="A53" s="2">
        <v>14</v>
      </c>
      <c r="B53" s="11">
        <v>3.2</v>
      </c>
      <c r="C53">
        <f t="shared" ref="C53:T53" si="38">IF(C18&lt;&gt;"",1-C18/100,"")</f>
        <v>0.35861274615320693</v>
      </c>
      <c r="D53" t="str">
        <f t="shared" si="38"/>
        <v/>
      </c>
      <c r="E53" t="str">
        <f t="shared" si="38"/>
        <v/>
      </c>
      <c r="F53" t="str">
        <f t="shared" si="38"/>
        <v/>
      </c>
      <c r="G53" t="str">
        <f t="shared" si="38"/>
        <v/>
      </c>
      <c r="H53" t="str">
        <f t="shared" si="38"/>
        <v/>
      </c>
      <c r="I53" t="str">
        <f t="shared" si="38"/>
        <v/>
      </c>
      <c r="J53" t="str">
        <f t="shared" si="38"/>
        <v/>
      </c>
      <c r="K53" t="str">
        <f t="shared" si="38"/>
        <v/>
      </c>
      <c r="L53" t="str">
        <f t="shared" si="38"/>
        <v/>
      </c>
      <c r="M53" t="str">
        <f t="shared" si="38"/>
        <v/>
      </c>
      <c r="N53" t="str">
        <f t="shared" si="38"/>
        <v/>
      </c>
      <c r="O53" t="str">
        <f t="shared" si="38"/>
        <v/>
      </c>
      <c r="P53" t="str">
        <f t="shared" si="38"/>
        <v/>
      </c>
      <c r="Q53" t="str">
        <f t="shared" si="38"/>
        <v/>
      </c>
      <c r="R53" t="str">
        <f t="shared" si="38"/>
        <v/>
      </c>
      <c r="S53" t="str">
        <f t="shared" si="38"/>
        <v/>
      </c>
      <c r="T53" t="str">
        <f t="shared" si="38"/>
        <v/>
      </c>
      <c r="Y53" s="27">
        <f t="shared" si="25"/>
        <v>64.138725384679304</v>
      </c>
      <c r="Z53" s="13">
        <f t="shared" si="26"/>
        <v>0.35861274615320693</v>
      </c>
    </row>
    <row r="54" spans="1:26">
      <c r="A54" s="2">
        <v>15</v>
      </c>
      <c r="B54" s="11" t="s">
        <v>2</v>
      </c>
      <c r="C54">
        <f t="shared" ref="C54:T54" si="39">IF(C19&lt;&gt;"",1-C19/100,"")</f>
        <v>0.95299999999999996</v>
      </c>
      <c r="D54">
        <f t="shared" si="39"/>
        <v>0.89500000000000002</v>
      </c>
      <c r="E54">
        <f t="shared" si="39"/>
        <v>0.93399999999999994</v>
      </c>
      <c r="F54">
        <f t="shared" si="39"/>
        <v>0.92999999999999994</v>
      </c>
      <c r="G54">
        <f t="shared" si="39"/>
        <v>0.77</v>
      </c>
      <c r="H54">
        <f t="shared" si="39"/>
        <v>0.69</v>
      </c>
      <c r="I54">
        <f t="shared" si="39"/>
        <v>0.81780193201043494</v>
      </c>
      <c r="J54">
        <f t="shared" si="39"/>
        <v>1.1679999999999999</v>
      </c>
      <c r="K54" t="str">
        <f t="shared" si="39"/>
        <v/>
      </c>
      <c r="L54" t="str">
        <f t="shared" si="39"/>
        <v/>
      </c>
      <c r="M54" t="str">
        <f t="shared" si="39"/>
        <v/>
      </c>
      <c r="N54" t="str">
        <f t="shared" si="39"/>
        <v/>
      </c>
      <c r="O54" t="str">
        <f t="shared" si="39"/>
        <v/>
      </c>
      <c r="P54" t="str">
        <f t="shared" si="39"/>
        <v/>
      </c>
      <c r="Q54" t="str">
        <f t="shared" si="39"/>
        <v/>
      </c>
      <c r="R54" t="str">
        <f t="shared" si="39"/>
        <v/>
      </c>
      <c r="S54" t="str">
        <f t="shared" si="39"/>
        <v/>
      </c>
      <c r="T54" t="str">
        <f t="shared" si="39"/>
        <v/>
      </c>
      <c r="Y54" s="27">
        <f t="shared" si="25"/>
        <v>11.509414434045173</v>
      </c>
      <c r="Z54" s="13">
        <f t="shared" si="26"/>
        <v>0.88490585565954827</v>
      </c>
    </row>
    <row r="55" spans="1:26">
      <c r="A55" s="2">
        <v>16</v>
      </c>
      <c r="B55" s="11" t="s">
        <v>3</v>
      </c>
      <c r="C55">
        <f t="shared" ref="C55:T55" si="40">IF(C20&lt;&gt;"",1-C20/100,"")</f>
        <v>0.68599999999999994</v>
      </c>
      <c r="D55" t="str">
        <f t="shared" si="40"/>
        <v/>
      </c>
      <c r="E55" t="str">
        <f t="shared" si="40"/>
        <v/>
      </c>
      <c r="F55" t="str">
        <f t="shared" si="40"/>
        <v/>
      </c>
      <c r="G55" t="str">
        <f t="shared" si="40"/>
        <v/>
      </c>
      <c r="H55" t="str">
        <f t="shared" si="40"/>
        <v/>
      </c>
      <c r="I55" t="str">
        <f t="shared" si="40"/>
        <v/>
      </c>
      <c r="J55" t="str">
        <f t="shared" si="40"/>
        <v/>
      </c>
      <c r="K55" t="str">
        <f t="shared" si="40"/>
        <v/>
      </c>
      <c r="L55" t="str">
        <f t="shared" si="40"/>
        <v/>
      </c>
      <c r="M55" t="str">
        <f t="shared" si="40"/>
        <v/>
      </c>
      <c r="N55" t="str">
        <f t="shared" si="40"/>
        <v/>
      </c>
      <c r="O55" t="str">
        <f t="shared" si="40"/>
        <v/>
      </c>
      <c r="P55" t="str">
        <f t="shared" si="40"/>
        <v/>
      </c>
      <c r="Q55" t="str">
        <f t="shared" si="40"/>
        <v/>
      </c>
      <c r="R55" t="str">
        <f t="shared" si="40"/>
        <v/>
      </c>
      <c r="S55" t="str">
        <f t="shared" si="40"/>
        <v/>
      </c>
      <c r="T55" t="str">
        <f t="shared" si="40"/>
        <v/>
      </c>
      <c r="Y55" s="27">
        <f t="shared" si="25"/>
        <v>31.400000000000006</v>
      </c>
      <c r="Z55" s="13">
        <f t="shared" si="26"/>
        <v>0.68599999999999994</v>
      </c>
    </row>
    <row r="56" spans="1:26">
      <c r="A56" s="2">
        <v>17</v>
      </c>
      <c r="B56" s="11" t="s">
        <v>4</v>
      </c>
      <c r="C56">
        <f t="shared" ref="C56:T56" si="41">IF(C21&lt;&gt;"",1-C21/100,"")</f>
        <v>0.57000000000000006</v>
      </c>
      <c r="D56" t="str">
        <f t="shared" si="41"/>
        <v/>
      </c>
      <c r="E56" t="str">
        <f t="shared" si="41"/>
        <v/>
      </c>
      <c r="F56" t="str">
        <f t="shared" si="41"/>
        <v/>
      </c>
      <c r="G56" t="str">
        <f t="shared" si="41"/>
        <v/>
      </c>
      <c r="H56" t="str">
        <f t="shared" si="41"/>
        <v/>
      </c>
      <c r="I56" t="str">
        <f t="shared" si="41"/>
        <v/>
      </c>
      <c r="J56" t="str">
        <f t="shared" si="41"/>
        <v/>
      </c>
      <c r="K56" t="str">
        <f t="shared" si="41"/>
        <v/>
      </c>
      <c r="L56" t="str">
        <f t="shared" si="41"/>
        <v/>
      </c>
      <c r="M56" t="str">
        <f t="shared" si="41"/>
        <v/>
      </c>
      <c r="N56" t="str">
        <f t="shared" si="41"/>
        <v/>
      </c>
      <c r="O56" t="str">
        <f t="shared" si="41"/>
        <v/>
      </c>
      <c r="P56" t="str">
        <f t="shared" si="41"/>
        <v/>
      </c>
      <c r="Q56" t="str">
        <f t="shared" si="41"/>
        <v/>
      </c>
      <c r="R56" t="str">
        <f t="shared" si="41"/>
        <v/>
      </c>
      <c r="S56" t="str">
        <f t="shared" si="41"/>
        <v/>
      </c>
      <c r="T56" t="str">
        <f t="shared" si="41"/>
        <v/>
      </c>
      <c r="Y56" s="27">
        <f t="shared" si="25"/>
        <v>42.999999999999993</v>
      </c>
      <c r="Z56" s="13">
        <f t="shared" si="26"/>
        <v>0.57000000000000006</v>
      </c>
    </row>
    <row r="57" spans="1:26">
      <c r="A57" s="2">
        <v>18</v>
      </c>
      <c r="B57" s="11" t="s">
        <v>27</v>
      </c>
      <c r="C57" t="str">
        <f t="shared" ref="C57:T57" si="42">IF(C22&lt;&gt;"",1-C22/100,"")</f>
        <v/>
      </c>
      <c r="D57" t="str">
        <f t="shared" si="42"/>
        <v/>
      </c>
      <c r="E57" t="str">
        <f t="shared" si="42"/>
        <v/>
      </c>
      <c r="F57" t="str">
        <f t="shared" si="42"/>
        <v/>
      </c>
      <c r="G57" t="str">
        <f t="shared" si="42"/>
        <v/>
      </c>
      <c r="H57" t="str">
        <f t="shared" si="42"/>
        <v/>
      </c>
      <c r="I57" t="str">
        <f t="shared" si="42"/>
        <v/>
      </c>
      <c r="J57" t="str">
        <f t="shared" si="42"/>
        <v/>
      </c>
      <c r="K57" t="str">
        <f t="shared" si="42"/>
        <v/>
      </c>
      <c r="L57" t="str">
        <f t="shared" si="42"/>
        <v/>
      </c>
      <c r="M57" t="str">
        <f t="shared" si="42"/>
        <v/>
      </c>
      <c r="N57" t="str">
        <f t="shared" si="42"/>
        <v/>
      </c>
      <c r="O57" t="str">
        <f t="shared" si="42"/>
        <v/>
      </c>
      <c r="P57" t="str">
        <f t="shared" si="42"/>
        <v/>
      </c>
      <c r="Q57" t="str">
        <f t="shared" si="42"/>
        <v/>
      </c>
      <c r="R57" t="str">
        <f t="shared" si="42"/>
        <v/>
      </c>
      <c r="S57" t="str">
        <f t="shared" si="42"/>
        <v/>
      </c>
      <c r="T57" t="str">
        <f t="shared" si="42"/>
        <v/>
      </c>
      <c r="Y57" s="27" t="str">
        <f t="shared" si="25"/>
        <v/>
      </c>
      <c r="Z57" s="13" t="str">
        <f t="shared" si="26"/>
        <v/>
      </c>
    </row>
    <row r="58" spans="1:26">
      <c r="A58" s="2">
        <v>19</v>
      </c>
      <c r="B58" s="11" t="s">
        <v>31</v>
      </c>
      <c r="C58">
        <f t="shared" ref="C58:T58" si="43">IF(C23&lt;&gt;"",1-C23/100,"")</f>
        <v>0.96</v>
      </c>
      <c r="D58">
        <f t="shared" si="43"/>
        <v>0.96899999999999997</v>
      </c>
      <c r="E58" t="str">
        <f t="shared" si="43"/>
        <v/>
      </c>
      <c r="F58" t="str">
        <f t="shared" si="43"/>
        <v/>
      </c>
      <c r="G58" t="str">
        <f t="shared" si="43"/>
        <v/>
      </c>
      <c r="H58" t="str">
        <f t="shared" si="43"/>
        <v/>
      </c>
      <c r="I58" t="str">
        <f t="shared" si="43"/>
        <v/>
      </c>
      <c r="J58" t="str">
        <f t="shared" si="43"/>
        <v/>
      </c>
      <c r="K58" t="str">
        <f t="shared" si="43"/>
        <v/>
      </c>
      <c r="L58" t="str">
        <f t="shared" si="43"/>
        <v/>
      </c>
      <c r="M58" t="str">
        <f t="shared" si="43"/>
        <v/>
      </c>
      <c r="N58" t="str">
        <f t="shared" si="43"/>
        <v/>
      </c>
      <c r="O58" t="str">
        <f t="shared" si="43"/>
        <v/>
      </c>
      <c r="P58" t="str">
        <f t="shared" si="43"/>
        <v/>
      </c>
      <c r="Q58" t="str">
        <f t="shared" si="43"/>
        <v/>
      </c>
      <c r="R58" t="str">
        <f t="shared" si="43"/>
        <v/>
      </c>
      <c r="S58" t="str">
        <f t="shared" si="43"/>
        <v/>
      </c>
      <c r="T58" t="str">
        <f t="shared" si="43"/>
        <v/>
      </c>
      <c r="Y58" s="27">
        <f t="shared" si="25"/>
        <v>3.5510497724314249</v>
      </c>
      <c r="Z58" s="13">
        <f t="shared" si="26"/>
        <v>0.96448950227568575</v>
      </c>
    </row>
    <row r="59" spans="1:26">
      <c r="A59" s="2">
        <v>20</v>
      </c>
      <c r="B59" s="11" t="s">
        <v>32</v>
      </c>
      <c r="C59">
        <f t="shared" ref="C59:T59" si="44">IF(C24&lt;&gt;"",1-C24/100,"")</f>
        <v>0.88664086260186425</v>
      </c>
      <c r="D59">
        <f t="shared" si="44"/>
        <v>0.80658059438164753</v>
      </c>
      <c r="E59" t="str">
        <f t="shared" si="44"/>
        <v/>
      </c>
      <c r="F59" t="str">
        <f t="shared" si="44"/>
        <v/>
      </c>
      <c r="G59" t="str">
        <f t="shared" si="44"/>
        <v/>
      </c>
      <c r="H59" t="str">
        <f t="shared" si="44"/>
        <v/>
      </c>
      <c r="I59" t="str">
        <f t="shared" si="44"/>
        <v/>
      </c>
      <c r="J59" t="str">
        <f t="shared" si="44"/>
        <v/>
      </c>
      <c r="K59" t="str">
        <f t="shared" si="44"/>
        <v/>
      </c>
      <c r="L59" t="str">
        <f t="shared" si="44"/>
        <v/>
      </c>
      <c r="M59" t="str">
        <f t="shared" si="44"/>
        <v/>
      </c>
      <c r="N59" t="str">
        <f t="shared" si="44"/>
        <v/>
      </c>
      <c r="O59" t="str">
        <f t="shared" si="44"/>
        <v/>
      </c>
      <c r="P59" t="str">
        <f t="shared" si="44"/>
        <v/>
      </c>
      <c r="Q59" t="str">
        <f t="shared" si="44"/>
        <v/>
      </c>
      <c r="R59" t="str">
        <f t="shared" si="44"/>
        <v/>
      </c>
      <c r="S59" t="str">
        <f t="shared" si="44"/>
        <v/>
      </c>
      <c r="T59" t="str">
        <f t="shared" si="44"/>
        <v/>
      </c>
      <c r="Y59" s="27">
        <f t="shared" si="25"/>
        <v>15.433616965104369</v>
      </c>
      <c r="Z59" s="13">
        <f t="shared" si="26"/>
        <v>0.84566383034895631</v>
      </c>
    </row>
    <row r="60" spans="1:26">
      <c r="A60" s="2">
        <v>21</v>
      </c>
      <c r="B60" s="11" t="s">
        <v>33</v>
      </c>
      <c r="C60" t="str">
        <f t="shared" ref="C60:T60" si="45">IF(C25&lt;&gt;"",1-C25/100,"")</f>
        <v/>
      </c>
      <c r="D60" t="str">
        <f t="shared" si="45"/>
        <v/>
      </c>
      <c r="E60" t="str">
        <f t="shared" si="45"/>
        <v/>
      </c>
      <c r="F60" t="str">
        <f t="shared" si="45"/>
        <v/>
      </c>
      <c r="G60" t="str">
        <f t="shared" si="45"/>
        <v/>
      </c>
      <c r="H60" t="str">
        <f t="shared" si="45"/>
        <v/>
      </c>
      <c r="I60" t="str">
        <f t="shared" si="45"/>
        <v/>
      </c>
      <c r="J60" t="str">
        <f t="shared" si="45"/>
        <v/>
      </c>
      <c r="K60" t="str">
        <f t="shared" si="45"/>
        <v/>
      </c>
      <c r="L60" t="str">
        <f t="shared" si="45"/>
        <v/>
      </c>
      <c r="M60" t="str">
        <f t="shared" si="45"/>
        <v/>
      </c>
      <c r="N60" t="str">
        <f t="shared" si="45"/>
        <v/>
      </c>
      <c r="O60" t="str">
        <f t="shared" si="45"/>
        <v/>
      </c>
      <c r="P60" t="str">
        <f t="shared" si="45"/>
        <v/>
      </c>
      <c r="Q60" t="str">
        <f t="shared" si="45"/>
        <v/>
      </c>
      <c r="R60" t="str">
        <f t="shared" si="45"/>
        <v/>
      </c>
      <c r="S60" t="str">
        <f t="shared" si="45"/>
        <v/>
      </c>
      <c r="T60" t="str">
        <f t="shared" si="45"/>
        <v/>
      </c>
      <c r="Y60" s="27" t="str">
        <f t="shared" si="25"/>
        <v/>
      </c>
      <c r="Z60" s="13" t="str">
        <f t="shared" si="26"/>
        <v/>
      </c>
    </row>
    <row r="61" spans="1:26">
      <c r="A61" s="2">
        <v>22</v>
      </c>
      <c r="B61" s="11">
        <v>3.5</v>
      </c>
      <c r="C61">
        <f t="shared" ref="C61:T61" si="46">IF(C26&lt;&gt;"",1-C26/100,"")</f>
        <v>0.84298241012349329</v>
      </c>
      <c r="D61" t="str">
        <f t="shared" si="46"/>
        <v/>
      </c>
      <c r="E61" t="str">
        <f t="shared" si="46"/>
        <v/>
      </c>
      <c r="F61" t="str">
        <f t="shared" si="46"/>
        <v/>
      </c>
      <c r="G61" t="str">
        <f t="shared" si="46"/>
        <v/>
      </c>
      <c r="H61" t="str">
        <f t="shared" si="46"/>
        <v/>
      </c>
      <c r="I61" t="str">
        <f t="shared" si="46"/>
        <v/>
      </c>
      <c r="J61" t="str">
        <f t="shared" si="46"/>
        <v/>
      </c>
      <c r="K61" t="str">
        <f t="shared" si="46"/>
        <v/>
      </c>
      <c r="L61" t="str">
        <f t="shared" si="46"/>
        <v/>
      </c>
      <c r="M61" t="str">
        <f t="shared" si="46"/>
        <v/>
      </c>
      <c r="N61" t="str">
        <f t="shared" si="46"/>
        <v/>
      </c>
      <c r="O61" t="str">
        <f t="shared" si="46"/>
        <v/>
      </c>
      <c r="P61" t="str">
        <f t="shared" si="46"/>
        <v/>
      </c>
      <c r="Q61" t="str">
        <f t="shared" si="46"/>
        <v/>
      </c>
      <c r="R61" t="str">
        <f t="shared" si="46"/>
        <v/>
      </c>
      <c r="S61" t="str">
        <f t="shared" si="46"/>
        <v/>
      </c>
      <c r="T61" t="str">
        <f t="shared" si="46"/>
        <v/>
      </c>
      <c r="Y61" s="27">
        <f t="shared" si="25"/>
        <v>15.70175898765067</v>
      </c>
      <c r="Z61" s="13">
        <f t="shared" si="26"/>
        <v>0.84298241012349329</v>
      </c>
    </row>
    <row r="62" spans="1:26">
      <c r="A62" s="2">
        <v>23</v>
      </c>
      <c r="B62" s="11">
        <v>4.0999999999999996</v>
      </c>
      <c r="C62">
        <f t="shared" ref="C62:T62" si="47">IF(C27&lt;&gt;"",1-C27/100,"")</f>
        <v>0.6797058187186571</v>
      </c>
      <c r="D62" t="str">
        <f t="shared" si="47"/>
        <v/>
      </c>
      <c r="E62" t="str">
        <f t="shared" si="47"/>
        <v/>
      </c>
      <c r="F62" t="str">
        <f t="shared" si="47"/>
        <v/>
      </c>
      <c r="G62" t="str">
        <f t="shared" si="47"/>
        <v/>
      </c>
      <c r="H62" t="str">
        <f t="shared" si="47"/>
        <v/>
      </c>
      <c r="I62" t="str">
        <f t="shared" si="47"/>
        <v/>
      </c>
      <c r="J62" t="str">
        <f t="shared" si="47"/>
        <v/>
      </c>
      <c r="K62" t="str">
        <f t="shared" si="47"/>
        <v/>
      </c>
      <c r="L62" t="str">
        <f t="shared" si="47"/>
        <v/>
      </c>
      <c r="M62" t="str">
        <f t="shared" si="47"/>
        <v/>
      </c>
      <c r="N62" t="str">
        <f t="shared" si="47"/>
        <v/>
      </c>
      <c r="O62" t="str">
        <f t="shared" si="47"/>
        <v/>
      </c>
      <c r="P62" t="str">
        <f t="shared" si="47"/>
        <v/>
      </c>
      <c r="Q62" t="str">
        <f t="shared" si="47"/>
        <v/>
      </c>
      <c r="R62" t="str">
        <f t="shared" si="47"/>
        <v/>
      </c>
      <c r="S62" t="str">
        <f t="shared" si="47"/>
        <v/>
      </c>
      <c r="T62" t="str">
        <f t="shared" si="47"/>
        <v/>
      </c>
      <c r="Y62" s="27">
        <f t="shared" si="25"/>
        <v>32.029418128134289</v>
      </c>
      <c r="Z62" s="13">
        <f t="shared" si="26"/>
        <v>0.6797058187186571</v>
      </c>
    </row>
    <row r="63" spans="1:26">
      <c r="A63" s="2">
        <v>24</v>
      </c>
      <c r="B63" s="11">
        <v>4.2</v>
      </c>
      <c r="C63">
        <f t="shared" ref="C63:T63" si="48">IF(C28&lt;&gt;"",1-C28/100,"")</f>
        <v>0.95</v>
      </c>
      <c r="D63" t="str">
        <f t="shared" si="48"/>
        <v/>
      </c>
      <c r="E63" t="str">
        <f t="shared" si="48"/>
        <v/>
      </c>
      <c r="F63" t="str">
        <f t="shared" si="48"/>
        <v/>
      </c>
      <c r="G63" t="str">
        <f t="shared" si="48"/>
        <v/>
      </c>
      <c r="H63" t="str">
        <f t="shared" si="48"/>
        <v/>
      </c>
      <c r="I63" t="str">
        <f t="shared" si="48"/>
        <v/>
      </c>
      <c r="J63" t="str">
        <f t="shared" si="48"/>
        <v/>
      </c>
      <c r="K63" t="str">
        <f t="shared" si="48"/>
        <v/>
      </c>
      <c r="L63" t="str">
        <f t="shared" si="48"/>
        <v/>
      </c>
      <c r="M63" t="str">
        <f t="shared" si="48"/>
        <v/>
      </c>
      <c r="N63" t="str">
        <f t="shared" si="48"/>
        <v/>
      </c>
      <c r="O63" t="str">
        <f t="shared" si="48"/>
        <v/>
      </c>
      <c r="P63" t="str">
        <f t="shared" si="48"/>
        <v/>
      </c>
      <c r="Q63" t="str">
        <f t="shared" si="48"/>
        <v/>
      </c>
      <c r="R63" t="str">
        <f t="shared" si="48"/>
        <v/>
      </c>
      <c r="S63" t="str">
        <f t="shared" si="48"/>
        <v/>
      </c>
      <c r="T63" t="str">
        <f t="shared" si="48"/>
        <v/>
      </c>
      <c r="Y63" s="27">
        <f t="shared" si="25"/>
        <v>5.0000000000000044</v>
      </c>
      <c r="Z63" s="13">
        <f t="shared" si="26"/>
        <v>0.95</v>
      </c>
    </row>
    <row r="64" spans="1:26">
      <c r="A64" s="2">
        <v>25</v>
      </c>
      <c r="B64" s="11">
        <v>4.3</v>
      </c>
      <c r="C64">
        <f t="shared" ref="C64:T64" si="49">IF(C29&lt;&gt;"",1-C29/100,"")</f>
        <v>0.63</v>
      </c>
      <c r="D64">
        <f t="shared" si="49"/>
        <v>0.5</v>
      </c>
      <c r="E64">
        <f t="shared" si="49"/>
        <v>0.52</v>
      </c>
      <c r="F64">
        <f t="shared" si="49"/>
        <v>0.57000000000000006</v>
      </c>
      <c r="G64" t="str">
        <f t="shared" si="49"/>
        <v/>
      </c>
      <c r="H64" t="str">
        <f t="shared" si="49"/>
        <v/>
      </c>
      <c r="I64" t="str">
        <f t="shared" si="49"/>
        <v/>
      </c>
      <c r="J64" t="str">
        <f t="shared" si="49"/>
        <v/>
      </c>
      <c r="K64" t="str">
        <f t="shared" si="49"/>
        <v/>
      </c>
      <c r="L64" t="str">
        <f t="shared" si="49"/>
        <v/>
      </c>
      <c r="M64" t="str">
        <f t="shared" si="49"/>
        <v/>
      </c>
      <c r="N64" t="str">
        <f t="shared" si="49"/>
        <v/>
      </c>
      <c r="O64" t="str">
        <f t="shared" si="49"/>
        <v/>
      </c>
      <c r="P64" t="str">
        <f t="shared" si="49"/>
        <v/>
      </c>
      <c r="Q64" t="str">
        <f t="shared" si="49"/>
        <v/>
      </c>
      <c r="R64" t="str">
        <f t="shared" si="49"/>
        <v/>
      </c>
      <c r="S64" t="str">
        <f t="shared" si="49"/>
        <v/>
      </c>
      <c r="T64" t="str">
        <f t="shared" si="49"/>
        <v/>
      </c>
      <c r="Y64" s="27">
        <f t="shared" si="25"/>
        <v>44.722653370818385</v>
      </c>
      <c r="Z64" s="13">
        <f t="shared" si="26"/>
        <v>0.55277346629181612</v>
      </c>
    </row>
    <row r="65" spans="1:28">
      <c r="A65" s="2">
        <v>26</v>
      </c>
      <c r="B65" s="11">
        <v>4.4000000000000004</v>
      </c>
      <c r="C65">
        <f t="shared" ref="C65:T65" si="50">IF(C30&lt;&gt;"",1-C30/100,"")</f>
        <v>0.61</v>
      </c>
      <c r="D65">
        <f t="shared" si="50"/>
        <v>0.96599999999999997</v>
      </c>
      <c r="E65">
        <f t="shared" si="50"/>
        <v>0.90600000000000003</v>
      </c>
      <c r="F65">
        <f t="shared" si="50"/>
        <v>0.79</v>
      </c>
      <c r="G65">
        <f t="shared" si="50"/>
        <v>0.7</v>
      </c>
      <c r="H65" t="str">
        <f t="shared" si="50"/>
        <v/>
      </c>
      <c r="I65" t="str">
        <f t="shared" si="50"/>
        <v/>
      </c>
      <c r="J65" t="str">
        <f t="shared" si="50"/>
        <v/>
      </c>
      <c r="K65" t="str">
        <f t="shared" si="50"/>
        <v/>
      </c>
      <c r="L65" t="str">
        <f t="shared" si="50"/>
        <v/>
      </c>
      <c r="M65" t="str">
        <f t="shared" si="50"/>
        <v/>
      </c>
      <c r="N65" t="str">
        <f t="shared" si="50"/>
        <v/>
      </c>
      <c r="O65" t="str">
        <f t="shared" si="50"/>
        <v/>
      </c>
      <c r="P65" t="str">
        <f t="shared" si="50"/>
        <v/>
      </c>
      <c r="Q65" t="str">
        <f t="shared" si="50"/>
        <v/>
      </c>
      <c r="R65" t="str">
        <f t="shared" si="50"/>
        <v/>
      </c>
      <c r="S65" t="str">
        <f t="shared" si="50"/>
        <v/>
      </c>
      <c r="T65" t="str">
        <f t="shared" si="50"/>
        <v/>
      </c>
      <c r="Y65" s="27">
        <f t="shared" si="25"/>
        <v>21.651252509589845</v>
      </c>
      <c r="Z65" s="13">
        <f t="shared" si="26"/>
        <v>0.78348747490410153</v>
      </c>
    </row>
    <row r="66" spans="1:28">
      <c r="A66" s="2">
        <v>27</v>
      </c>
      <c r="B66" s="11">
        <v>5</v>
      </c>
      <c r="C66">
        <f t="shared" ref="C66:T66" si="51">IF(C31&lt;&gt;"",1-C31/100,"")</f>
        <v>0.89</v>
      </c>
      <c r="D66">
        <f t="shared" si="51"/>
        <v>0.89300000000000002</v>
      </c>
      <c r="E66">
        <f t="shared" si="51"/>
        <v>0.84499999999999997</v>
      </c>
      <c r="F66">
        <f t="shared" si="51"/>
        <v>0.93599999999999994</v>
      </c>
      <c r="G66">
        <f t="shared" si="51"/>
        <v>0.88500000000000001</v>
      </c>
      <c r="H66">
        <f t="shared" si="51"/>
        <v>0.89900000000000002</v>
      </c>
      <c r="I66">
        <f t="shared" si="51"/>
        <v>0.95799999999999996</v>
      </c>
      <c r="J66">
        <f t="shared" si="51"/>
        <v>0.875</v>
      </c>
      <c r="K66">
        <f t="shared" si="51"/>
        <v>0.86399999999999999</v>
      </c>
      <c r="L66">
        <f t="shared" si="51"/>
        <v>0.92</v>
      </c>
      <c r="M66">
        <f t="shared" si="51"/>
        <v>0.76500000000000001</v>
      </c>
      <c r="N66">
        <f t="shared" si="51"/>
        <v>0.53</v>
      </c>
      <c r="O66">
        <f t="shared" si="51"/>
        <v>0.95</v>
      </c>
      <c r="P66">
        <f t="shared" si="51"/>
        <v>0.75</v>
      </c>
      <c r="Q66" t="str">
        <f t="shared" si="51"/>
        <v/>
      </c>
      <c r="R66" t="str">
        <f t="shared" si="51"/>
        <v/>
      </c>
      <c r="S66" t="str">
        <f t="shared" si="51"/>
        <v/>
      </c>
      <c r="T66" t="str">
        <f t="shared" si="51"/>
        <v/>
      </c>
      <c r="Y66" s="27">
        <f t="shared" si="25"/>
        <v>15.395975801940997</v>
      </c>
      <c r="Z66" s="13">
        <f t="shared" si="26"/>
        <v>0.84604024198059002</v>
      </c>
    </row>
    <row r="67" spans="1:28">
      <c r="A67" s="2">
        <v>28</v>
      </c>
      <c r="B67" s="11">
        <v>6</v>
      </c>
      <c r="C67">
        <f t="shared" ref="C67:T67" si="52">IF(C32&lt;&gt;"",1-C32/100,"")</f>
        <v>0.36</v>
      </c>
      <c r="D67" t="str">
        <f t="shared" si="52"/>
        <v/>
      </c>
      <c r="E67" t="str">
        <f t="shared" si="52"/>
        <v/>
      </c>
      <c r="F67" t="str">
        <f t="shared" si="52"/>
        <v/>
      </c>
      <c r="G67" t="str">
        <f t="shared" si="52"/>
        <v/>
      </c>
      <c r="H67" t="str">
        <f t="shared" si="52"/>
        <v/>
      </c>
      <c r="I67" t="str">
        <f t="shared" si="52"/>
        <v/>
      </c>
      <c r="J67" t="str">
        <f t="shared" si="52"/>
        <v/>
      </c>
      <c r="K67" t="str">
        <f t="shared" si="52"/>
        <v/>
      </c>
      <c r="L67" t="str">
        <f t="shared" si="52"/>
        <v/>
      </c>
      <c r="M67" t="str">
        <f t="shared" si="52"/>
        <v/>
      </c>
      <c r="N67" t="str">
        <f t="shared" si="52"/>
        <v/>
      </c>
      <c r="O67" t="str">
        <f t="shared" si="52"/>
        <v/>
      </c>
      <c r="P67" t="str">
        <f t="shared" si="52"/>
        <v/>
      </c>
      <c r="Q67" t="str">
        <f t="shared" si="52"/>
        <v/>
      </c>
      <c r="R67" t="str">
        <f t="shared" si="52"/>
        <v/>
      </c>
      <c r="S67" t="str">
        <f t="shared" si="52"/>
        <v/>
      </c>
      <c r="T67" t="str">
        <f t="shared" si="52"/>
        <v/>
      </c>
      <c r="Y67" s="27">
        <f t="shared" si="25"/>
        <v>64</v>
      </c>
      <c r="Z67" s="13">
        <f t="shared" si="26"/>
        <v>0.36</v>
      </c>
    </row>
    <row r="68" spans="1:28">
      <c r="A68" s="21" t="s">
        <v>37</v>
      </c>
      <c r="B68" s="22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9">
        <f>MEDIAN(Y40:Y67)</f>
        <v>19.689396115429339</v>
      </c>
      <c r="Z68" s="23">
        <f>(1-GEOMEAN(Z40:Z67))*100</f>
        <v>30.566669084420241</v>
      </c>
    </row>
    <row r="69" spans="1:28">
      <c r="Z69" s="23">
        <f>(1-GEOMEAN(C40:T67))*100</f>
        <v>25.151619280990069</v>
      </c>
      <c r="AB69">
        <f>COUNTIF(C40:T67,"&lt;1")</f>
        <v>69</v>
      </c>
    </row>
    <row r="70" spans="1:28">
      <c r="C70" t="s">
        <v>41</v>
      </c>
      <c r="X70" t="s">
        <v>50</v>
      </c>
      <c r="Y70" s="30">
        <f>MIN(Y40:Y67)</f>
        <v>3.5510497724314249</v>
      </c>
    </row>
    <row r="71" spans="1:28">
      <c r="C71" t="s">
        <v>42</v>
      </c>
      <c r="D71" t="s">
        <v>43</v>
      </c>
      <c r="X71" t="s">
        <v>51</v>
      </c>
      <c r="Y71" s="30">
        <f>MAX(Y40:Y67)</f>
        <v>64.138725384679304</v>
      </c>
    </row>
    <row r="72" spans="1:28">
      <c r="D72" t="s">
        <v>44</v>
      </c>
      <c r="E72" t="s">
        <v>45</v>
      </c>
    </row>
    <row r="73" spans="1:28">
      <c r="A73" s="2">
        <v>1</v>
      </c>
      <c r="B73" s="11" t="s">
        <v>1</v>
      </c>
      <c r="C73">
        <f>IF(AN5&gt;0,AN5,"-")</f>
        <v>7</v>
      </c>
      <c r="D73">
        <f>IF(Z5&gt;0,Z5,"")</f>
        <v>3</v>
      </c>
      <c r="E73" s="30">
        <f>IF(Y40&gt;0,Y40,"")</f>
        <v>17.727539721268837</v>
      </c>
    </row>
    <row r="74" spans="1:28">
      <c r="A74" s="2">
        <v>2</v>
      </c>
      <c r="B74" s="11" t="s">
        <v>34</v>
      </c>
      <c r="C74">
        <f t="shared" ref="C74:C100" si="53">IF(AN6&gt;0,AN6,"-")</f>
        <v>17</v>
      </c>
      <c r="D74">
        <f t="shared" ref="D74:D100" si="54">IF(Z6&gt;0,Z6,"")</f>
        <v>9</v>
      </c>
      <c r="E74" s="30">
        <f t="shared" ref="E74:E100" si="55">IF(Y41&gt;0,Y41,"")</f>
        <v>34.781217078465545</v>
      </c>
    </row>
    <row r="75" spans="1:28">
      <c r="A75" s="2">
        <v>3</v>
      </c>
      <c r="B75" s="11" t="s">
        <v>24</v>
      </c>
      <c r="C75" t="str">
        <f t="shared" si="53"/>
        <v>-</v>
      </c>
      <c r="D75" t="str">
        <f t="shared" si="54"/>
        <v/>
      </c>
      <c r="E75" s="30" t="str">
        <f t="shared" si="55"/>
        <v/>
      </c>
    </row>
    <row r="76" spans="1:28">
      <c r="A76" s="2">
        <v>4</v>
      </c>
      <c r="B76" s="11" t="s">
        <v>25</v>
      </c>
      <c r="C76" t="str">
        <f t="shared" si="53"/>
        <v>-</v>
      </c>
      <c r="D76" t="str">
        <f t="shared" si="54"/>
        <v/>
      </c>
      <c r="E76" s="30" t="str">
        <f t="shared" si="55"/>
        <v/>
      </c>
    </row>
    <row r="77" spans="1:28">
      <c r="A77" s="2">
        <v>5</v>
      </c>
      <c r="B77" s="11" t="s">
        <v>26</v>
      </c>
      <c r="C77" t="str">
        <f t="shared" si="53"/>
        <v>-</v>
      </c>
      <c r="D77" t="str">
        <f t="shared" si="54"/>
        <v/>
      </c>
      <c r="E77" s="30" t="str">
        <f t="shared" si="55"/>
        <v/>
      </c>
    </row>
    <row r="78" spans="1:28">
      <c r="A78" s="2">
        <v>6</v>
      </c>
      <c r="B78" s="11">
        <v>1.3</v>
      </c>
      <c r="C78">
        <f t="shared" si="53"/>
        <v>1</v>
      </c>
      <c r="D78" t="str">
        <f t="shared" si="54"/>
        <v/>
      </c>
      <c r="E78" s="30" t="str">
        <f t="shared" si="55"/>
        <v/>
      </c>
    </row>
    <row r="79" spans="1:28">
      <c r="A79" s="2">
        <v>7</v>
      </c>
      <c r="B79" s="11">
        <v>2.1</v>
      </c>
      <c r="C79">
        <f t="shared" si="53"/>
        <v>2</v>
      </c>
      <c r="D79">
        <f t="shared" si="54"/>
        <v>1</v>
      </c>
      <c r="E79" s="30">
        <f t="shared" si="55"/>
        <v>44.999999999999993</v>
      </c>
    </row>
    <row r="80" spans="1:28">
      <c r="A80" s="2">
        <v>8</v>
      </c>
      <c r="B80" s="11">
        <v>2.2000000000000002</v>
      </c>
      <c r="C80" t="str">
        <f t="shared" si="53"/>
        <v>-</v>
      </c>
      <c r="D80" t="str">
        <f t="shared" si="54"/>
        <v/>
      </c>
      <c r="E80" s="30" t="str">
        <f t="shared" si="55"/>
        <v/>
      </c>
    </row>
    <row r="81" spans="1:5">
      <c r="A81" s="2">
        <v>9</v>
      </c>
      <c r="B81" s="11">
        <v>2.2999999999999998</v>
      </c>
      <c r="C81">
        <f t="shared" si="53"/>
        <v>2</v>
      </c>
      <c r="D81">
        <f t="shared" si="54"/>
        <v>1</v>
      </c>
      <c r="E81" s="30">
        <f t="shared" si="55"/>
        <v>7.5662399336692605</v>
      </c>
    </row>
    <row r="82" spans="1:5">
      <c r="A82" s="2">
        <v>10</v>
      </c>
      <c r="B82" s="11">
        <v>2.4</v>
      </c>
      <c r="C82">
        <f t="shared" si="53"/>
        <v>11</v>
      </c>
      <c r="D82">
        <f t="shared" si="54"/>
        <v>1</v>
      </c>
      <c r="E82" s="30">
        <f t="shared" si="55"/>
        <v>6.4000000000000057</v>
      </c>
    </row>
    <row r="83" spans="1:5">
      <c r="A83" s="2">
        <v>11</v>
      </c>
      <c r="B83" s="11">
        <v>2.5</v>
      </c>
      <c r="C83">
        <f t="shared" si="53"/>
        <v>3</v>
      </c>
      <c r="D83">
        <f t="shared" si="54"/>
        <v>3</v>
      </c>
      <c r="E83" s="30">
        <f t="shared" si="55"/>
        <v>56.778389526254081</v>
      </c>
    </row>
    <row r="84" spans="1:5">
      <c r="A84" s="12">
        <v>12</v>
      </c>
      <c r="B84" s="11">
        <v>2.6</v>
      </c>
      <c r="C84">
        <f t="shared" si="53"/>
        <v>18</v>
      </c>
      <c r="D84">
        <f t="shared" si="54"/>
        <v>10</v>
      </c>
      <c r="E84" s="30">
        <f t="shared" si="55"/>
        <v>15.431266259399411</v>
      </c>
    </row>
    <row r="85" spans="1:5">
      <c r="A85" s="2">
        <v>13</v>
      </c>
      <c r="B85" s="11">
        <v>3.1</v>
      </c>
      <c r="C85" t="str">
        <f t="shared" si="53"/>
        <v>-</v>
      </c>
      <c r="D85" t="str">
        <f t="shared" si="54"/>
        <v/>
      </c>
      <c r="E85" s="30" t="str">
        <f t="shared" si="55"/>
        <v/>
      </c>
    </row>
    <row r="86" spans="1:5">
      <c r="A86" s="2">
        <v>14</v>
      </c>
      <c r="B86" s="11">
        <v>3.2</v>
      </c>
      <c r="C86">
        <f t="shared" si="53"/>
        <v>1</v>
      </c>
      <c r="D86">
        <f t="shared" si="54"/>
        <v>1</v>
      </c>
      <c r="E86" s="30">
        <f t="shared" si="55"/>
        <v>64.138725384679304</v>
      </c>
    </row>
    <row r="87" spans="1:5">
      <c r="A87" s="2">
        <v>15</v>
      </c>
      <c r="B87" s="11" t="s">
        <v>2</v>
      </c>
      <c r="C87">
        <f t="shared" si="53"/>
        <v>8</v>
      </c>
      <c r="D87">
        <f t="shared" si="54"/>
        <v>8</v>
      </c>
      <c r="E87" s="30">
        <f t="shared" si="55"/>
        <v>11.509414434045173</v>
      </c>
    </row>
    <row r="88" spans="1:5">
      <c r="A88" s="2">
        <v>16</v>
      </c>
      <c r="B88" s="11" t="s">
        <v>3</v>
      </c>
      <c r="C88">
        <f t="shared" si="53"/>
        <v>1</v>
      </c>
      <c r="D88">
        <f t="shared" si="54"/>
        <v>1</v>
      </c>
      <c r="E88" s="30">
        <f t="shared" si="55"/>
        <v>31.400000000000006</v>
      </c>
    </row>
    <row r="89" spans="1:5">
      <c r="A89" s="2">
        <v>17</v>
      </c>
      <c r="B89" s="11" t="s">
        <v>4</v>
      </c>
      <c r="C89">
        <f t="shared" si="53"/>
        <v>1</v>
      </c>
      <c r="D89">
        <f t="shared" si="54"/>
        <v>1</v>
      </c>
      <c r="E89" s="30">
        <f t="shared" si="55"/>
        <v>42.999999999999993</v>
      </c>
    </row>
    <row r="90" spans="1:5">
      <c r="A90" s="2">
        <v>18</v>
      </c>
      <c r="B90" s="11" t="s">
        <v>27</v>
      </c>
      <c r="C90" t="str">
        <f t="shared" si="53"/>
        <v>-</v>
      </c>
      <c r="D90" t="str">
        <f t="shared" si="54"/>
        <v/>
      </c>
      <c r="E90" s="30" t="str">
        <f t="shared" si="55"/>
        <v/>
      </c>
    </row>
    <row r="91" spans="1:5">
      <c r="A91" s="2">
        <v>19</v>
      </c>
      <c r="B91" s="11" t="s">
        <v>31</v>
      </c>
      <c r="C91">
        <f t="shared" si="53"/>
        <v>2</v>
      </c>
      <c r="D91">
        <f t="shared" si="54"/>
        <v>2</v>
      </c>
      <c r="E91" s="30">
        <f t="shared" si="55"/>
        <v>3.5510497724314249</v>
      </c>
    </row>
    <row r="92" spans="1:5">
      <c r="A92" s="2">
        <v>20</v>
      </c>
      <c r="B92" s="11" t="s">
        <v>32</v>
      </c>
      <c r="C92">
        <f t="shared" si="53"/>
        <v>3</v>
      </c>
      <c r="D92">
        <f t="shared" si="54"/>
        <v>2</v>
      </c>
      <c r="E92" s="30">
        <f t="shared" si="55"/>
        <v>15.433616965104369</v>
      </c>
    </row>
    <row r="93" spans="1:5">
      <c r="A93" s="2">
        <v>21</v>
      </c>
      <c r="B93" s="11" t="s">
        <v>33</v>
      </c>
      <c r="C93" t="str">
        <f t="shared" si="53"/>
        <v>-</v>
      </c>
      <c r="D93" t="str">
        <f t="shared" si="54"/>
        <v/>
      </c>
      <c r="E93" s="30" t="str">
        <f t="shared" si="55"/>
        <v/>
      </c>
    </row>
    <row r="94" spans="1:5">
      <c r="A94" s="2">
        <v>22</v>
      </c>
      <c r="B94" s="11">
        <v>3.5</v>
      </c>
      <c r="C94">
        <f t="shared" si="53"/>
        <v>1</v>
      </c>
      <c r="D94">
        <f t="shared" si="54"/>
        <v>1</v>
      </c>
      <c r="E94" s="30">
        <f t="shared" si="55"/>
        <v>15.70175898765067</v>
      </c>
    </row>
    <row r="95" spans="1:5">
      <c r="A95" s="2">
        <v>23</v>
      </c>
      <c r="B95" s="11">
        <v>4.0999999999999996</v>
      </c>
      <c r="C95">
        <f t="shared" si="53"/>
        <v>1</v>
      </c>
      <c r="D95">
        <f t="shared" si="54"/>
        <v>1</v>
      </c>
      <c r="E95" s="30">
        <f t="shared" si="55"/>
        <v>32.029418128134289</v>
      </c>
    </row>
    <row r="96" spans="1:5">
      <c r="A96" s="2">
        <v>24</v>
      </c>
      <c r="B96" s="11">
        <v>4.2</v>
      </c>
      <c r="C96">
        <f t="shared" si="53"/>
        <v>1</v>
      </c>
      <c r="D96">
        <f t="shared" si="54"/>
        <v>1</v>
      </c>
      <c r="E96" s="30">
        <f t="shared" si="55"/>
        <v>5.0000000000000044</v>
      </c>
    </row>
    <row r="97" spans="1:5">
      <c r="A97" s="2">
        <v>25</v>
      </c>
      <c r="B97" s="11">
        <v>4.3</v>
      </c>
      <c r="C97">
        <f t="shared" si="53"/>
        <v>5</v>
      </c>
      <c r="D97">
        <f t="shared" si="54"/>
        <v>4</v>
      </c>
      <c r="E97" s="30">
        <f t="shared" si="55"/>
        <v>44.722653370818385</v>
      </c>
    </row>
    <row r="98" spans="1:5">
      <c r="A98" s="2">
        <v>26</v>
      </c>
      <c r="B98" s="11">
        <v>4.4000000000000004</v>
      </c>
      <c r="C98">
        <f t="shared" si="53"/>
        <v>5</v>
      </c>
      <c r="D98">
        <f t="shared" si="54"/>
        <v>5</v>
      </c>
      <c r="E98" s="30">
        <f t="shared" si="55"/>
        <v>21.651252509589845</v>
      </c>
    </row>
    <row r="99" spans="1:5">
      <c r="A99" s="2">
        <v>27</v>
      </c>
      <c r="B99" s="11">
        <v>5</v>
      </c>
      <c r="C99">
        <f t="shared" si="53"/>
        <v>15</v>
      </c>
      <c r="D99">
        <f t="shared" si="54"/>
        <v>14</v>
      </c>
      <c r="E99" s="30">
        <f t="shared" si="55"/>
        <v>15.395975801940997</v>
      </c>
    </row>
    <row r="100" spans="1:5">
      <c r="A100" s="2">
        <v>28</v>
      </c>
      <c r="B100" s="11">
        <v>6</v>
      </c>
      <c r="C100">
        <f t="shared" si="53"/>
        <v>4</v>
      </c>
      <c r="D100">
        <f t="shared" si="54"/>
        <v>1</v>
      </c>
      <c r="E100" s="30">
        <f t="shared" si="55"/>
        <v>64</v>
      </c>
    </row>
    <row r="102" spans="1:5">
      <c r="C102" s="2">
        <f>SUM(C73:C101)</f>
        <v>109</v>
      </c>
      <c r="D102" s="2">
        <f>SUM(D73:D101)</f>
        <v>70</v>
      </c>
      <c r="E102" s="8">
        <f>Z68</f>
        <v>30.566669084420241</v>
      </c>
    </row>
  </sheetData>
  <phoneticPr fontId="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workbookViewId="0">
      <selection activeCell="AB69" sqref="AB69"/>
    </sheetView>
  </sheetViews>
  <sheetFormatPr baseColWidth="10" defaultRowHeight="15" x14ac:dyDescent="0"/>
  <cols>
    <col min="2" max="2" width="9.33203125" customWidth="1"/>
    <col min="3" max="6" width="5.33203125" customWidth="1"/>
    <col min="7" max="7" width="6" customWidth="1"/>
    <col min="8" max="20" width="5.33203125" customWidth="1"/>
    <col min="21" max="21" width="3.5" customWidth="1"/>
    <col min="22" max="24" width="5.5" customWidth="1"/>
    <col min="25" max="26" width="5.83203125" customWidth="1"/>
    <col min="27" max="27" width="3.1640625" customWidth="1"/>
    <col min="28" max="29" width="4.6640625" customWidth="1"/>
    <col min="30" max="38" width="3.6640625" customWidth="1"/>
    <col min="39" max="39" width="4.83203125" customWidth="1"/>
    <col min="40" max="40" width="4.83203125" style="2" customWidth="1"/>
    <col min="41" max="41" width="4.6640625" customWidth="1"/>
    <col min="42" max="42" width="7.83203125" customWidth="1"/>
    <col min="43" max="43" width="8.6640625" customWidth="1"/>
  </cols>
  <sheetData>
    <row r="1" spans="1:43" ht="20">
      <c r="A1" s="4" t="s">
        <v>39</v>
      </c>
      <c r="B1" s="5"/>
      <c r="C1" s="5"/>
      <c r="D1" s="5"/>
      <c r="E1" s="5"/>
      <c r="F1" s="5"/>
    </row>
    <row r="2" spans="1:43" ht="18">
      <c r="A2" s="6"/>
    </row>
    <row r="3" spans="1:43"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AB3">
        <v>1</v>
      </c>
      <c r="AC3">
        <v>2</v>
      </c>
      <c r="AD3">
        <v>3</v>
      </c>
      <c r="AE3">
        <v>4</v>
      </c>
      <c r="AF3">
        <v>5</v>
      </c>
      <c r="AG3">
        <v>6</v>
      </c>
      <c r="AH3">
        <v>7</v>
      </c>
      <c r="AI3">
        <v>8</v>
      </c>
      <c r="AJ3">
        <v>9</v>
      </c>
      <c r="AK3">
        <v>10</v>
      </c>
      <c r="AL3">
        <v>11</v>
      </c>
    </row>
    <row r="4" spans="1:43" ht="18">
      <c r="A4" s="6"/>
      <c r="B4" s="3" t="s">
        <v>0</v>
      </c>
      <c r="C4" s="2" t="s">
        <v>40</v>
      </c>
      <c r="V4" s="2" t="s">
        <v>11</v>
      </c>
      <c r="W4" s="2" t="s">
        <v>12</v>
      </c>
      <c r="X4" s="2" t="s">
        <v>13</v>
      </c>
      <c r="Y4" s="16" t="s">
        <v>6</v>
      </c>
      <c r="Z4" s="16" t="s">
        <v>10</v>
      </c>
      <c r="AB4" s="2" t="s">
        <v>29</v>
      </c>
      <c r="AC4" s="2"/>
      <c r="AD4" s="2"/>
      <c r="AE4" s="2"/>
      <c r="AF4" s="2"/>
      <c r="AG4" s="2"/>
      <c r="AH4" s="2"/>
      <c r="AM4" s="2" t="s">
        <v>10</v>
      </c>
      <c r="AN4" s="16" t="s">
        <v>30</v>
      </c>
      <c r="AP4" t="s">
        <v>48</v>
      </c>
      <c r="AQ4" t="s">
        <v>49</v>
      </c>
    </row>
    <row r="5" spans="1:43">
      <c r="A5" s="2">
        <v>1</v>
      </c>
      <c r="B5" s="11" t="s">
        <v>1</v>
      </c>
      <c r="C5">
        <f>IF(ABS(Reduction!C5)&gt;0,((1-(Reduction!C5/100))^-1)*100-100,"")</f>
        <v>45.003697641435366</v>
      </c>
      <c r="D5">
        <f>IF(ABS(Reduction!D5)&gt;0,((1-(Reduction!D5/100))^-1)*100-100,"")</f>
        <v>17.64705882352942</v>
      </c>
      <c r="E5">
        <f>IF(ABS(Reduction!E5)&gt;0,((1-(Reduction!E5/100))^-1)*100-100,"")</f>
        <v>5.2631578947368354</v>
      </c>
      <c r="F5" t="str">
        <f>IF(ABS(Reduction!F5)&gt;0,((1-(Reduction!F5/100))^-1)*100-100,"")</f>
        <v/>
      </c>
      <c r="G5" t="str">
        <f>IF(ABS(Reduction!G5)&gt;0,((1-(Reduction!G5/100))^-1)*100-100,"")</f>
        <v/>
      </c>
      <c r="H5" t="str">
        <f>IF(ABS(Reduction!H5)&gt;0,((1-(Reduction!H5/100))^-1)*100-100,"")</f>
        <v/>
      </c>
      <c r="I5" t="str">
        <f>IF(ABS(Reduction!I5)&gt;0,((1-(Reduction!I5/100))^-1)*100-100,"")</f>
        <v/>
      </c>
      <c r="J5" t="str">
        <f>IF(ABS(Reduction!J5)&gt;0,((1-(Reduction!J5/100))^-1)*100-100,"")</f>
        <v/>
      </c>
      <c r="K5" t="str">
        <f>IF(ABS(Reduction!K5)&gt;0,((1-(Reduction!K5/100))^-1)*100-100,"")</f>
        <v/>
      </c>
      <c r="L5" t="str">
        <f>IF(ABS(Reduction!L5)&gt;0,((1-(Reduction!L5/100))^-1)*100-100,"")</f>
        <v/>
      </c>
      <c r="M5" t="str">
        <f>IF(ABS(Reduction!M5)&gt;0,((1-(Reduction!M5/100))^-1)*100-100,"")</f>
        <v/>
      </c>
      <c r="N5" t="str">
        <f>IF(ABS(Reduction!N5)&gt;0,((1-(Reduction!N5/100))^-1)*100-100,"")</f>
        <v/>
      </c>
      <c r="O5" t="str">
        <f>IF(ABS(Reduction!O5)&gt;0,((1-(Reduction!O5/100))^-1)*100-100,"")</f>
        <v/>
      </c>
      <c r="P5" t="str">
        <f>IF(ABS(Reduction!P5)&gt;0,((1-(Reduction!P5/100))^-1)*100-100,"")</f>
        <v/>
      </c>
      <c r="Q5" t="str">
        <f>IF(ABS(Reduction!Q5)&gt;0,((1-(Reduction!Q5/100))^-1)*100-100,"")</f>
        <v/>
      </c>
      <c r="R5" t="str">
        <f>IF(ABS(Reduction!R5)&gt;0,((1-(Reduction!R5/100))^-1)*100-100,"")</f>
        <v/>
      </c>
      <c r="S5" t="str">
        <f>IF(ABS(Reduction!S5)&gt;0,((1-(Reduction!S5/100))^-1)*100-100,"")</f>
        <v/>
      </c>
      <c r="T5" t="str">
        <f>IF(ABS(Reduction!T5)&gt;0,((1-(Reduction!T5/100))^-1)*100-100,"")</f>
        <v/>
      </c>
      <c r="V5">
        <f>IF(COUNT(C5:T5)=0,"",MIN(C5:T5))</f>
        <v>5.2631578947368354</v>
      </c>
      <c r="W5">
        <f>IF(COUNT(C5:T5)=0,"",MAX(C5:T5))</f>
        <v>45.003697641435366</v>
      </c>
      <c r="X5" s="7">
        <f>IF(COUNT(C5:T5)=0,"",MEDIAN(C5:T5))</f>
        <v>17.64705882352942</v>
      </c>
      <c r="Y5" s="17">
        <f>IF(COUNT(C5:T5)=0,"",AVERAGE(C5:T5))</f>
        <v>22.637971453233874</v>
      </c>
      <c r="Z5" s="16">
        <f>COUNT(C5:T5)</f>
        <v>3</v>
      </c>
      <c r="AB5">
        <f>IF(ABS(Reduction!AB5)=1,Reduction!AB5,"")</f>
        <v>1</v>
      </c>
      <c r="AC5">
        <f>IF(ABS(Reduction!AC5)=1,Reduction!AC5,"")</f>
        <v>1</v>
      </c>
      <c r="AD5">
        <f>IF(ABS(Reduction!AD5)=1,Reduction!AD5,"")</f>
        <v>1</v>
      </c>
      <c r="AE5">
        <f>IF(ABS(Reduction!AE5)=1,Reduction!AE5,"")</f>
        <v>1</v>
      </c>
      <c r="AF5" t="str">
        <f>IF(ABS(Reduction!AF5)=1,Reduction!AF5,"")</f>
        <v/>
      </c>
      <c r="AG5" t="str">
        <f>IF(ABS(Reduction!AG5)=1,Reduction!AG5,"")</f>
        <v/>
      </c>
      <c r="AH5" t="str">
        <f>IF(ABS(Reduction!AH5)=1,Reduction!AH5,"")</f>
        <v/>
      </c>
      <c r="AI5" t="str">
        <f>IF(ABS(Reduction!AI5)=1,Reduction!AI5,"")</f>
        <v/>
      </c>
      <c r="AJ5" t="str">
        <f>IF(ABS(Reduction!AJ5)=1,Reduction!AJ5,"")</f>
        <v/>
      </c>
      <c r="AK5" t="str">
        <f>IF(ABS(Reduction!AK5)=1,Reduction!AK5,"")</f>
        <v/>
      </c>
      <c r="AL5" t="str">
        <f>IF(ABS(Reduction!AL5)=1,Reduction!AL5,"")</f>
        <v/>
      </c>
      <c r="AM5">
        <f t="shared" ref="AM5:AM32" si="0">COUNT(AB5:AL5)</f>
        <v>4</v>
      </c>
      <c r="AN5" s="16">
        <f t="shared" ref="AN5:AN32" si="1">Z5+AM5</f>
        <v>7</v>
      </c>
    </row>
    <row r="6" spans="1:43">
      <c r="A6" s="2">
        <v>2</v>
      </c>
      <c r="B6" s="11" t="s">
        <v>34</v>
      </c>
      <c r="C6">
        <f>IF(ABS(Reduction!C6)&gt;0,((1-(Reduction!C6/100))^-1)*100-100,"")</f>
        <v>11.679224770898728</v>
      </c>
      <c r="D6">
        <f>IF(ABS(Reduction!D6)&gt;0,((1-(Reduction!D6/100))^-1)*100-100,"")</f>
        <v>35.13513513513513</v>
      </c>
      <c r="E6">
        <f>IF(ABS(Reduction!E6)&gt;0,((1-(Reduction!E6/100))^-1)*100-100,"")</f>
        <v>96.078431372549005</v>
      </c>
      <c r="F6">
        <f>IF(ABS(Reduction!F6)&gt;0,((1-(Reduction!F6/100))^-1)*100-100,"")</f>
        <v>100</v>
      </c>
      <c r="G6">
        <f>IF(ABS(Reduction!G6)&gt;0,((1-(Reduction!G6/100))^-1)*100-100,"")</f>
        <v>40.84507042253523</v>
      </c>
      <c r="H6">
        <f>IF(ABS(Reduction!H6)&gt;0,((1-(Reduction!H6/100))^-1)*100-100,"")</f>
        <v>29.870129870129858</v>
      </c>
      <c r="I6">
        <f>IF(ABS(Reduction!I6)&gt;0,((1-(Reduction!I6/100))^-1)*100-100,"")</f>
        <v>57.485197087177994</v>
      </c>
      <c r="J6">
        <f>IF(ABS(Reduction!J6)&gt;0,((1-(Reduction!J6/100))^-1)*100-100,"")</f>
        <v>29.870129870129858</v>
      </c>
      <c r="K6">
        <f>IF(ABS(Reduction!K6)&gt;0,((1-(Reduction!K6/100))^-1)*100-100,"")</f>
        <v>111.56574936786708</v>
      </c>
      <c r="L6" t="str">
        <f>IF(ABS(Reduction!L6)&gt;0,((1-(Reduction!L6/100))^-1)*100-100,"")</f>
        <v/>
      </c>
      <c r="M6" t="str">
        <f>IF(ABS(Reduction!M6)&gt;0,((1-(Reduction!M6/100))^-1)*100-100,"")</f>
        <v/>
      </c>
      <c r="N6" t="str">
        <f>IF(ABS(Reduction!N6)&gt;0,((1-(Reduction!N6/100))^-1)*100-100,"")</f>
        <v/>
      </c>
      <c r="O6" t="str">
        <f>IF(ABS(Reduction!O6)&gt;0,((1-(Reduction!O6/100))^-1)*100-100,"")</f>
        <v/>
      </c>
      <c r="P6" t="str">
        <f>IF(ABS(Reduction!P6)&gt;0,((1-(Reduction!P6/100))^-1)*100-100,"")</f>
        <v/>
      </c>
      <c r="Q6" t="str">
        <f>IF(ABS(Reduction!Q6)&gt;0,((1-(Reduction!Q6/100))^-1)*100-100,"")</f>
        <v/>
      </c>
      <c r="R6" t="str">
        <f>IF(ABS(Reduction!R6)&gt;0,((1-(Reduction!R6/100))^-1)*100-100,"")</f>
        <v/>
      </c>
      <c r="S6" t="str">
        <f>IF(ABS(Reduction!S6)&gt;0,((1-(Reduction!S6/100))^-1)*100-100,"")</f>
        <v/>
      </c>
      <c r="T6" t="str">
        <f>IF(ABS(Reduction!T6)&gt;0,((1-(Reduction!T6/100))^-1)*100-100,"")</f>
        <v/>
      </c>
      <c r="V6">
        <f>IF(COUNT(C6:T6)=0,"",MIN(C6:T6))</f>
        <v>11.679224770898728</v>
      </c>
      <c r="W6">
        <f>IF(COUNT(C6:T6)=0,"",MAX(C6:T6))</f>
        <v>111.56574936786708</v>
      </c>
      <c r="X6" s="7">
        <f>IF(COUNT(C6:T6)=0,"",MEDIAN(C6:T6))</f>
        <v>40.84507042253523</v>
      </c>
      <c r="Y6" s="17">
        <f>IF(COUNT(C6:T6)=0,"",AVERAGE(C6:T6))</f>
        <v>56.947674210713657</v>
      </c>
      <c r="Z6" s="16">
        <f>COUNT(C6:T6)</f>
        <v>9</v>
      </c>
      <c r="AB6">
        <f>IF(ABS(Reduction!AB6)=1,Reduction!AB6,"")</f>
        <v>1</v>
      </c>
      <c r="AC6">
        <f>IF(ABS(Reduction!AC6)=1,Reduction!AC6,"")</f>
        <v>1</v>
      </c>
      <c r="AD6">
        <f>IF(ABS(Reduction!AD6)=1,Reduction!AD6,"")</f>
        <v>1</v>
      </c>
      <c r="AE6">
        <f>IF(ABS(Reduction!AE6)=1,Reduction!AE6,"")</f>
        <v>1</v>
      </c>
      <c r="AF6">
        <f>IF(ABS(Reduction!AF6)=1,Reduction!AF6,"")</f>
        <v>1</v>
      </c>
      <c r="AG6">
        <f>IF(ABS(Reduction!AG6)=1,Reduction!AG6,"")</f>
        <v>1</v>
      </c>
      <c r="AH6">
        <f>IF(ABS(Reduction!AH6)=1,Reduction!AH6,"")</f>
        <v>1</v>
      </c>
      <c r="AI6">
        <f>IF(ABS(Reduction!AI6)=1,Reduction!AI6,"")</f>
        <v>1</v>
      </c>
      <c r="AJ6" t="str">
        <f>IF(ABS(Reduction!AJ6)=1,Reduction!AJ6,"")</f>
        <v/>
      </c>
      <c r="AK6" t="str">
        <f>IF(ABS(Reduction!AK6)=1,Reduction!AK6,"")</f>
        <v/>
      </c>
      <c r="AL6" t="str">
        <f>IF(ABS(Reduction!AL6)=1,Reduction!AL6,"")</f>
        <v/>
      </c>
      <c r="AM6">
        <f t="shared" si="0"/>
        <v>8</v>
      </c>
      <c r="AN6" s="16">
        <f t="shared" si="1"/>
        <v>17</v>
      </c>
    </row>
    <row r="7" spans="1:43">
      <c r="A7" s="2">
        <v>3</v>
      </c>
      <c r="B7" s="11" t="s">
        <v>24</v>
      </c>
      <c r="C7" t="str">
        <f>IF(ABS(Reduction!C7)&gt;0,((1-(Reduction!C7/100))^-1)*100-100,"")</f>
        <v/>
      </c>
      <c r="D7" t="str">
        <f>IF(ABS(Reduction!D7)&gt;0,((1-(Reduction!D7/100))^-1)*100-100,"")</f>
        <v/>
      </c>
      <c r="E7" t="str">
        <f>IF(ABS(Reduction!E7)&gt;0,((1-(Reduction!E7/100))^-1)*100-100,"")</f>
        <v/>
      </c>
      <c r="F7" t="str">
        <f>IF(ABS(Reduction!F7)&gt;0,((1-(Reduction!F7/100))^-1)*100-100,"")</f>
        <v/>
      </c>
      <c r="G7" t="str">
        <f>IF(ABS(Reduction!G7)&gt;0,((1-(Reduction!G7/100))^-1)*100-100,"")</f>
        <v/>
      </c>
      <c r="H7" t="str">
        <f>IF(ABS(Reduction!H7)&gt;0,((1-(Reduction!H7/100))^-1)*100-100,"")</f>
        <v/>
      </c>
      <c r="I7" t="str">
        <f>IF(ABS(Reduction!I7)&gt;0,((1-(Reduction!I7/100))^-1)*100-100,"")</f>
        <v/>
      </c>
      <c r="J7" t="str">
        <f>IF(ABS(Reduction!J7)&gt;0,((1-(Reduction!J7/100))^-1)*100-100,"")</f>
        <v/>
      </c>
      <c r="K7" t="str">
        <f>IF(ABS(Reduction!K7)&gt;0,((1-(Reduction!K7/100))^-1)*100-100,"")</f>
        <v/>
      </c>
      <c r="L7" t="str">
        <f>IF(ABS(Reduction!L7)&gt;0,((1-(Reduction!L7/100))^-1)*100-100,"")</f>
        <v/>
      </c>
      <c r="M7" t="str">
        <f>IF(ABS(Reduction!M7)&gt;0,((1-(Reduction!M7/100))^-1)*100-100,"")</f>
        <v/>
      </c>
      <c r="N7" t="str">
        <f>IF(ABS(Reduction!N7)&gt;0,((1-(Reduction!N7/100))^-1)*100-100,"")</f>
        <v/>
      </c>
      <c r="O7" t="str">
        <f>IF(ABS(Reduction!O7)&gt;0,((1-(Reduction!O7/100))^-1)*100-100,"")</f>
        <v/>
      </c>
      <c r="P7" t="str">
        <f>IF(ABS(Reduction!P7)&gt;0,((1-(Reduction!P7/100))^-1)*100-100,"")</f>
        <v/>
      </c>
      <c r="Q7" t="str">
        <f>IF(ABS(Reduction!Q7)&gt;0,((1-(Reduction!Q7/100))^-1)*100-100,"")</f>
        <v/>
      </c>
      <c r="R7" t="str">
        <f>IF(ABS(Reduction!R7)&gt;0,((1-(Reduction!R7/100))^-1)*100-100,"")</f>
        <v/>
      </c>
      <c r="S7" t="str">
        <f>IF(ABS(Reduction!S7)&gt;0,((1-(Reduction!S7/100))^-1)*100-100,"")</f>
        <v/>
      </c>
      <c r="T7" t="str">
        <f>IF(ABS(Reduction!T7)&gt;0,((1-(Reduction!T7/100))^-1)*100-100,"")</f>
        <v/>
      </c>
      <c r="V7" t="str">
        <f t="shared" ref="V7:V32" si="2">IF(COUNT(C7:T7)=0,"",MIN(C7:T7))</f>
        <v/>
      </c>
      <c r="W7" t="str">
        <f t="shared" ref="W7:W32" si="3">IF(COUNT(C7:T7)=0,"",MAX(C7:T7))</f>
        <v/>
      </c>
      <c r="X7" s="7" t="str">
        <f t="shared" ref="X7:X32" si="4">IF(COUNT(C7:T7)=0,"",MEDIAN(C7:T7))</f>
        <v/>
      </c>
      <c r="Y7" s="17" t="str">
        <f t="shared" ref="Y7:Y32" si="5">IF(COUNT(C7:T7)=0,"",AVERAGE(C7:T7))</f>
        <v/>
      </c>
      <c r="Z7" s="16">
        <f t="shared" ref="Z7:Z32" si="6">COUNT(C7:T7)</f>
        <v>0</v>
      </c>
      <c r="AB7" t="str">
        <f>IF(ABS(Reduction!AB7)=1,Reduction!AB7,"")</f>
        <v/>
      </c>
      <c r="AC7" t="str">
        <f>IF(ABS(Reduction!AC7)=1,Reduction!AC7,"")</f>
        <v/>
      </c>
      <c r="AD7" t="str">
        <f>IF(ABS(Reduction!AD7)=1,Reduction!AD7,"")</f>
        <v/>
      </c>
      <c r="AE7" t="str">
        <f>IF(ABS(Reduction!AE7)=1,Reduction!AE7,"")</f>
        <v/>
      </c>
      <c r="AF7" t="str">
        <f>IF(ABS(Reduction!AF7)=1,Reduction!AF7,"")</f>
        <v/>
      </c>
      <c r="AG7" t="str">
        <f>IF(ABS(Reduction!AG7)=1,Reduction!AG7,"")</f>
        <v/>
      </c>
      <c r="AH7" t="str">
        <f>IF(ABS(Reduction!AH7)=1,Reduction!AH7,"")</f>
        <v/>
      </c>
      <c r="AI7" t="str">
        <f>IF(ABS(Reduction!AI7)=1,Reduction!AI7,"")</f>
        <v/>
      </c>
      <c r="AJ7" t="str">
        <f>IF(ABS(Reduction!AJ7)=1,Reduction!AJ7,"")</f>
        <v/>
      </c>
      <c r="AK7" t="str">
        <f>IF(ABS(Reduction!AK7)=1,Reduction!AK7,"")</f>
        <v/>
      </c>
      <c r="AL7" t="str">
        <f>IF(ABS(Reduction!AL7)=1,Reduction!AL7,"")</f>
        <v/>
      </c>
      <c r="AM7">
        <f t="shared" si="0"/>
        <v>0</v>
      </c>
      <c r="AN7" s="16">
        <f t="shared" si="1"/>
        <v>0</v>
      </c>
    </row>
    <row r="8" spans="1:43">
      <c r="A8" s="2">
        <v>4</v>
      </c>
      <c r="B8" s="11" t="s">
        <v>25</v>
      </c>
      <c r="C8" t="str">
        <f>IF(ABS(Reduction!C8)&gt;0,((1-(Reduction!C8/100))^-1)*100-100,"")</f>
        <v/>
      </c>
      <c r="D8" t="str">
        <f>IF(ABS(Reduction!D8)&gt;0,((1-(Reduction!D8/100))^-1)*100-100,"")</f>
        <v/>
      </c>
      <c r="E8" t="str">
        <f>IF(ABS(Reduction!E8)&gt;0,((1-(Reduction!E8/100))^-1)*100-100,"")</f>
        <v/>
      </c>
      <c r="F8" t="str">
        <f>IF(ABS(Reduction!F8)&gt;0,((1-(Reduction!F8/100))^-1)*100-100,"")</f>
        <v/>
      </c>
      <c r="G8" t="str">
        <f>IF(ABS(Reduction!G8)&gt;0,((1-(Reduction!G8/100))^-1)*100-100,"")</f>
        <v/>
      </c>
      <c r="H8" t="str">
        <f>IF(ABS(Reduction!H8)&gt;0,((1-(Reduction!H8/100))^-1)*100-100,"")</f>
        <v/>
      </c>
      <c r="I8" t="str">
        <f>IF(ABS(Reduction!I8)&gt;0,((1-(Reduction!I8/100))^-1)*100-100,"")</f>
        <v/>
      </c>
      <c r="J8" t="str">
        <f>IF(ABS(Reduction!J8)&gt;0,((1-(Reduction!J8/100))^-1)*100-100,"")</f>
        <v/>
      </c>
      <c r="K8" t="str">
        <f>IF(ABS(Reduction!K8)&gt;0,((1-(Reduction!K8/100))^-1)*100-100,"")</f>
        <v/>
      </c>
      <c r="L8" t="str">
        <f>IF(ABS(Reduction!L8)&gt;0,((1-(Reduction!L8/100))^-1)*100-100,"")</f>
        <v/>
      </c>
      <c r="M8" t="str">
        <f>IF(ABS(Reduction!M8)&gt;0,((1-(Reduction!M8/100))^-1)*100-100,"")</f>
        <v/>
      </c>
      <c r="N8" t="str">
        <f>IF(ABS(Reduction!N8)&gt;0,((1-(Reduction!N8/100))^-1)*100-100,"")</f>
        <v/>
      </c>
      <c r="O8" t="str">
        <f>IF(ABS(Reduction!O8)&gt;0,((1-(Reduction!O8/100))^-1)*100-100,"")</f>
        <v/>
      </c>
      <c r="P8" t="str">
        <f>IF(ABS(Reduction!P8)&gt;0,((1-(Reduction!P8/100))^-1)*100-100,"")</f>
        <v/>
      </c>
      <c r="Q8" t="str">
        <f>IF(ABS(Reduction!Q8)&gt;0,((1-(Reduction!Q8/100))^-1)*100-100,"")</f>
        <v/>
      </c>
      <c r="R8" t="str">
        <f>IF(ABS(Reduction!R8)&gt;0,((1-(Reduction!R8/100))^-1)*100-100,"")</f>
        <v/>
      </c>
      <c r="S8" t="str">
        <f>IF(ABS(Reduction!S8)&gt;0,((1-(Reduction!S8/100))^-1)*100-100,"")</f>
        <v/>
      </c>
      <c r="T8" t="str">
        <f>IF(ABS(Reduction!T8)&gt;0,((1-(Reduction!T8/100))^-1)*100-100,"")</f>
        <v/>
      </c>
      <c r="V8" t="str">
        <f t="shared" si="2"/>
        <v/>
      </c>
      <c r="W8" t="str">
        <f t="shared" si="3"/>
        <v/>
      </c>
      <c r="X8" s="7" t="str">
        <f t="shared" si="4"/>
        <v/>
      </c>
      <c r="Y8" s="17" t="str">
        <f t="shared" si="5"/>
        <v/>
      </c>
      <c r="Z8" s="16">
        <f t="shared" si="6"/>
        <v>0</v>
      </c>
      <c r="AB8" t="str">
        <f>IF(ABS(Reduction!AB8)=1,Reduction!AB8,"")</f>
        <v/>
      </c>
      <c r="AC8" t="str">
        <f>IF(ABS(Reduction!AC8)=1,Reduction!AC8,"")</f>
        <v/>
      </c>
      <c r="AD8" t="str">
        <f>IF(ABS(Reduction!AD8)=1,Reduction!AD8,"")</f>
        <v/>
      </c>
      <c r="AE8" t="str">
        <f>IF(ABS(Reduction!AE8)=1,Reduction!AE8,"")</f>
        <v/>
      </c>
      <c r="AF8" t="str">
        <f>IF(ABS(Reduction!AF8)=1,Reduction!AF8,"")</f>
        <v/>
      </c>
      <c r="AG8" t="str">
        <f>IF(ABS(Reduction!AG8)=1,Reduction!AG8,"")</f>
        <v/>
      </c>
      <c r="AH8" t="str">
        <f>IF(ABS(Reduction!AH8)=1,Reduction!AH8,"")</f>
        <v/>
      </c>
      <c r="AI8" t="str">
        <f>IF(ABS(Reduction!AI8)=1,Reduction!AI8,"")</f>
        <v/>
      </c>
      <c r="AJ8" t="str">
        <f>IF(ABS(Reduction!AJ8)=1,Reduction!AJ8,"")</f>
        <v/>
      </c>
      <c r="AK8" t="str">
        <f>IF(ABS(Reduction!AK8)=1,Reduction!AK8,"")</f>
        <v/>
      </c>
      <c r="AL8" t="str">
        <f>IF(ABS(Reduction!AL8)=1,Reduction!AL8,"")</f>
        <v/>
      </c>
      <c r="AM8">
        <f t="shared" si="0"/>
        <v>0</v>
      </c>
      <c r="AN8" s="16">
        <f t="shared" si="1"/>
        <v>0</v>
      </c>
    </row>
    <row r="9" spans="1:43">
      <c r="A9" s="2">
        <v>5</v>
      </c>
      <c r="B9" s="11" t="s">
        <v>26</v>
      </c>
      <c r="C9" t="str">
        <f>IF(ABS(Reduction!C9)&gt;0,((1-(Reduction!C9/100))^-1)*100-100,"")</f>
        <v/>
      </c>
      <c r="D9" t="str">
        <f>IF(ABS(Reduction!D9)&gt;0,((1-(Reduction!D9/100))^-1)*100-100,"")</f>
        <v/>
      </c>
      <c r="E9" t="str">
        <f>IF(ABS(Reduction!E9)&gt;0,((1-(Reduction!E9/100))^-1)*100-100,"")</f>
        <v/>
      </c>
      <c r="F9" t="str">
        <f>IF(ABS(Reduction!F9)&gt;0,((1-(Reduction!F9/100))^-1)*100-100,"")</f>
        <v/>
      </c>
      <c r="G9" t="str">
        <f>IF(ABS(Reduction!G9)&gt;0,((1-(Reduction!G9/100))^-1)*100-100,"")</f>
        <v/>
      </c>
      <c r="H9" t="str">
        <f>IF(ABS(Reduction!H9)&gt;0,((1-(Reduction!H9/100))^-1)*100-100,"")</f>
        <v/>
      </c>
      <c r="I9" t="str">
        <f>IF(ABS(Reduction!I9)&gt;0,((1-(Reduction!I9/100))^-1)*100-100,"")</f>
        <v/>
      </c>
      <c r="J9" t="str">
        <f>IF(ABS(Reduction!J9)&gt;0,((1-(Reduction!J9/100))^-1)*100-100,"")</f>
        <v/>
      </c>
      <c r="K9" t="str">
        <f>IF(ABS(Reduction!K9)&gt;0,((1-(Reduction!K9/100))^-1)*100-100,"")</f>
        <v/>
      </c>
      <c r="L9" t="str">
        <f>IF(ABS(Reduction!L9)&gt;0,((1-(Reduction!L9/100))^-1)*100-100,"")</f>
        <v/>
      </c>
      <c r="M9" t="str">
        <f>IF(ABS(Reduction!M9)&gt;0,((1-(Reduction!M9/100))^-1)*100-100,"")</f>
        <v/>
      </c>
      <c r="N9" t="str">
        <f>IF(ABS(Reduction!N9)&gt;0,((1-(Reduction!N9/100))^-1)*100-100,"")</f>
        <v/>
      </c>
      <c r="O9" t="str">
        <f>IF(ABS(Reduction!O9)&gt;0,((1-(Reduction!O9/100))^-1)*100-100,"")</f>
        <v/>
      </c>
      <c r="P9" t="str">
        <f>IF(ABS(Reduction!P9)&gt;0,((1-(Reduction!P9/100))^-1)*100-100,"")</f>
        <v/>
      </c>
      <c r="Q9" t="str">
        <f>IF(ABS(Reduction!Q9)&gt;0,((1-(Reduction!Q9/100))^-1)*100-100,"")</f>
        <v/>
      </c>
      <c r="R9" t="str">
        <f>IF(ABS(Reduction!R9)&gt;0,((1-(Reduction!R9/100))^-1)*100-100,"")</f>
        <v/>
      </c>
      <c r="S9" t="str">
        <f>IF(ABS(Reduction!S9)&gt;0,((1-(Reduction!S9/100))^-1)*100-100,"")</f>
        <v/>
      </c>
      <c r="T9" t="str">
        <f>IF(ABS(Reduction!T9)&gt;0,((1-(Reduction!T9/100))^-1)*100-100,"")</f>
        <v/>
      </c>
      <c r="V9" t="str">
        <f t="shared" si="2"/>
        <v/>
      </c>
      <c r="W9" t="str">
        <f t="shared" si="3"/>
        <v/>
      </c>
      <c r="X9" s="7" t="str">
        <f t="shared" si="4"/>
        <v/>
      </c>
      <c r="Y9" s="17" t="str">
        <f t="shared" si="5"/>
        <v/>
      </c>
      <c r="Z9" s="16">
        <f t="shared" si="6"/>
        <v>0</v>
      </c>
      <c r="AB9" t="str">
        <f>IF(ABS(Reduction!AB9)=1,Reduction!AB9,"")</f>
        <v/>
      </c>
      <c r="AC9" t="str">
        <f>IF(ABS(Reduction!AC9)=1,Reduction!AC9,"")</f>
        <v/>
      </c>
      <c r="AD9" t="str">
        <f>IF(ABS(Reduction!AD9)=1,Reduction!AD9,"")</f>
        <v/>
      </c>
      <c r="AE9" t="str">
        <f>IF(ABS(Reduction!AE9)=1,Reduction!AE9,"")</f>
        <v/>
      </c>
      <c r="AF9" t="str">
        <f>IF(ABS(Reduction!AF9)=1,Reduction!AF9,"")</f>
        <v/>
      </c>
      <c r="AG9" t="str">
        <f>IF(ABS(Reduction!AG9)=1,Reduction!AG9,"")</f>
        <v/>
      </c>
      <c r="AH9" t="str">
        <f>IF(ABS(Reduction!AH9)=1,Reduction!AH9,"")</f>
        <v/>
      </c>
      <c r="AI9" t="str">
        <f>IF(ABS(Reduction!AI9)=1,Reduction!AI9,"")</f>
        <v/>
      </c>
      <c r="AJ9" t="str">
        <f>IF(ABS(Reduction!AJ9)=1,Reduction!AJ9,"")</f>
        <v/>
      </c>
      <c r="AK9" t="str">
        <f>IF(ABS(Reduction!AK9)=1,Reduction!AK9,"")</f>
        <v/>
      </c>
      <c r="AL9" t="str">
        <f>IF(ABS(Reduction!AL9)=1,Reduction!AL9,"")</f>
        <v/>
      </c>
      <c r="AM9">
        <f t="shared" si="0"/>
        <v>0</v>
      </c>
      <c r="AN9" s="16">
        <f t="shared" si="1"/>
        <v>0</v>
      </c>
    </row>
    <row r="10" spans="1:43">
      <c r="A10" s="2">
        <v>6</v>
      </c>
      <c r="B10" s="11">
        <v>1.3</v>
      </c>
      <c r="C10" t="str">
        <f>IF(ABS(Reduction!C10)&gt;0,((1-(Reduction!C10/100))^-1)*100-100,"")</f>
        <v/>
      </c>
      <c r="D10" t="str">
        <f>IF(ABS(Reduction!D10)&gt;0,((1-(Reduction!D10/100))^-1)*100-100,"")</f>
        <v/>
      </c>
      <c r="E10" t="str">
        <f>IF(ABS(Reduction!E10)&gt;0,((1-(Reduction!E10/100))^-1)*100-100,"")</f>
        <v/>
      </c>
      <c r="F10" t="str">
        <f>IF(ABS(Reduction!F10)&gt;0,((1-(Reduction!F10/100))^-1)*100-100,"")</f>
        <v/>
      </c>
      <c r="G10" t="str">
        <f>IF(ABS(Reduction!G10)&gt;0,((1-(Reduction!G10/100))^-1)*100-100,"")</f>
        <v/>
      </c>
      <c r="H10" t="str">
        <f>IF(ABS(Reduction!H10)&gt;0,((1-(Reduction!H10/100))^-1)*100-100,"")</f>
        <v/>
      </c>
      <c r="I10" t="str">
        <f>IF(ABS(Reduction!I10)&gt;0,((1-(Reduction!I10/100))^-1)*100-100,"")</f>
        <v/>
      </c>
      <c r="J10" t="str">
        <f>IF(ABS(Reduction!J10)&gt;0,((1-(Reduction!J10/100))^-1)*100-100,"")</f>
        <v/>
      </c>
      <c r="K10" t="str">
        <f>IF(ABS(Reduction!K10)&gt;0,((1-(Reduction!K10/100))^-1)*100-100,"")</f>
        <v/>
      </c>
      <c r="L10" t="str">
        <f>IF(ABS(Reduction!L10)&gt;0,((1-(Reduction!L10/100))^-1)*100-100,"")</f>
        <v/>
      </c>
      <c r="M10" t="str">
        <f>IF(ABS(Reduction!M10)&gt;0,((1-(Reduction!M10/100))^-1)*100-100,"")</f>
        <v/>
      </c>
      <c r="N10" t="str">
        <f>IF(ABS(Reduction!N10)&gt;0,((1-(Reduction!N10/100))^-1)*100-100,"")</f>
        <v/>
      </c>
      <c r="O10" t="str">
        <f>IF(ABS(Reduction!O10)&gt;0,((1-(Reduction!O10/100))^-1)*100-100,"")</f>
        <v/>
      </c>
      <c r="P10" t="str">
        <f>IF(ABS(Reduction!P10)&gt;0,((1-(Reduction!P10/100))^-1)*100-100,"")</f>
        <v/>
      </c>
      <c r="Q10" t="str">
        <f>IF(ABS(Reduction!Q10)&gt;0,((1-(Reduction!Q10/100))^-1)*100-100,"")</f>
        <v/>
      </c>
      <c r="R10" t="str">
        <f>IF(ABS(Reduction!R10)&gt;0,((1-(Reduction!R10/100))^-1)*100-100,"")</f>
        <v/>
      </c>
      <c r="S10" t="str">
        <f>IF(ABS(Reduction!S10)&gt;0,((1-(Reduction!S10/100))^-1)*100-100,"")</f>
        <v/>
      </c>
      <c r="T10" t="str">
        <f>IF(ABS(Reduction!T10)&gt;0,((1-(Reduction!T10/100))^-1)*100-100,"")</f>
        <v/>
      </c>
      <c r="V10" t="str">
        <f t="shared" si="2"/>
        <v/>
      </c>
      <c r="W10" t="str">
        <f t="shared" si="3"/>
        <v/>
      </c>
      <c r="X10" s="7" t="str">
        <f t="shared" si="4"/>
        <v/>
      </c>
      <c r="Y10" s="17" t="str">
        <f t="shared" si="5"/>
        <v/>
      </c>
      <c r="Z10" s="16">
        <f t="shared" si="6"/>
        <v>0</v>
      </c>
      <c r="AB10">
        <f>IF(ABS(Reduction!AB10)=1,Reduction!AB10,"")</f>
        <v>1</v>
      </c>
      <c r="AC10" t="str">
        <f>IF(ABS(Reduction!AC10)=1,Reduction!AC10,"")</f>
        <v/>
      </c>
      <c r="AD10" t="str">
        <f>IF(ABS(Reduction!AD10)=1,Reduction!AD10,"")</f>
        <v/>
      </c>
      <c r="AE10" t="str">
        <f>IF(ABS(Reduction!AE10)=1,Reduction!AE10,"")</f>
        <v/>
      </c>
      <c r="AF10" t="str">
        <f>IF(ABS(Reduction!AF10)=1,Reduction!AF10,"")</f>
        <v/>
      </c>
      <c r="AG10" t="str">
        <f>IF(ABS(Reduction!AG10)=1,Reduction!AG10,"")</f>
        <v/>
      </c>
      <c r="AH10" t="str">
        <f>IF(ABS(Reduction!AH10)=1,Reduction!AH10,"")</f>
        <v/>
      </c>
      <c r="AI10" t="str">
        <f>IF(ABS(Reduction!AI10)=1,Reduction!AI10,"")</f>
        <v/>
      </c>
      <c r="AJ10" t="str">
        <f>IF(ABS(Reduction!AJ10)=1,Reduction!AJ10,"")</f>
        <v/>
      </c>
      <c r="AK10" t="str">
        <f>IF(ABS(Reduction!AK10)=1,Reduction!AK10,"")</f>
        <v/>
      </c>
      <c r="AL10" t="str">
        <f>IF(ABS(Reduction!AL10)=1,Reduction!AL10,"")</f>
        <v/>
      </c>
      <c r="AM10">
        <f t="shared" si="0"/>
        <v>1</v>
      </c>
      <c r="AN10" s="16">
        <f t="shared" si="1"/>
        <v>1</v>
      </c>
      <c r="AP10">
        <f>SUM(AN5:AN10)</f>
        <v>25</v>
      </c>
      <c r="AQ10">
        <f>SUM(Z5:Z10)</f>
        <v>12</v>
      </c>
    </row>
    <row r="11" spans="1:43">
      <c r="A11" s="2">
        <v>7</v>
      </c>
      <c r="B11" s="11">
        <v>2.1</v>
      </c>
      <c r="C11">
        <f>IF(ABS(Reduction!C11)&gt;0,((1-(Reduction!C11/100))^-1)*100-100,"")</f>
        <v>81.818181818181813</v>
      </c>
      <c r="D11" t="str">
        <f>IF(ABS(Reduction!D11)&gt;0,((1-(Reduction!D11/100))^-1)*100-100,"")</f>
        <v/>
      </c>
      <c r="E11" t="str">
        <f>IF(ABS(Reduction!E11)&gt;0,((1-(Reduction!E11/100))^-1)*100-100,"")</f>
        <v/>
      </c>
      <c r="F11" t="str">
        <f>IF(ABS(Reduction!F11)&gt;0,((1-(Reduction!F11/100))^-1)*100-100,"")</f>
        <v/>
      </c>
      <c r="G11" t="str">
        <f>IF(ABS(Reduction!G11)&gt;0,((1-(Reduction!G11/100))^-1)*100-100,"")</f>
        <v/>
      </c>
      <c r="H11" t="str">
        <f>IF(ABS(Reduction!H11)&gt;0,((1-(Reduction!H11/100))^-1)*100-100,"")</f>
        <v/>
      </c>
      <c r="I11" t="str">
        <f>IF(ABS(Reduction!I11)&gt;0,((1-(Reduction!I11/100))^-1)*100-100,"")</f>
        <v/>
      </c>
      <c r="J11" t="str">
        <f>IF(ABS(Reduction!J11)&gt;0,((1-(Reduction!J11/100))^-1)*100-100,"")</f>
        <v/>
      </c>
      <c r="K11" t="str">
        <f>IF(ABS(Reduction!K11)&gt;0,((1-(Reduction!K11/100))^-1)*100-100,"")</f>
        <v/>
      </c>
      <c r="L11" t="str">
        <f>IF(ABS(Reduction!L11)&gt;0,((1-(Reduction!L11/100))^-1)*100-100,"")</f>
        <v/>
      </c>
      <c r="M11" t="str">
        <f>IF(ABS(Reduction!M11)&gt;0,((1-(Reduction!M11/100))^-1)*100-100,"")</f>
        <v/>
      </c>
      <c r="N11" t="str">
        <f>IF(ABS(Reduction!N11)&gt;0,((1-(Reduction!N11/100))^-1)*100-100,"")</f>
        <v/>
      </c>
      <c r="O11" t="str">
        <f>IF(ABS(Reduction!O11)&gt;0,((1-(Reduction!O11/100))^-1)*100-100,"")</f>
        <v/>
      </c>
      <c r="P11" t="str">
        <f>IF(ABS(Reduction!P11)&gt;0,((1-(Reduction!P11/100))^-1)*100-100,"")</f>
        <v/>
      </c>
      <c r="Q11" t="str">
        <f>IF(ABS(Reduction!Q11)&gt;0,((1-(Reduction!Q11/100))^-1)*100-100,"")</f>
        <v/>
      </c>
      <c r="R11" t="str">
        <f>IF(ABS(Reduction!R11)&gt;0,((1-(Reduction!R11/100))^-1)*100-100,"")</f>
        <v/>
      </c>
      <c r="S11" t="str">
        <f>IF(ABS(Reduction!S11)&gt;0,((1-(Reduction!S11/100))^-1)*100-100,"")</f>
        <v/>
      </c>
      <c r="T11" t="str">
        <f>IF(ABS(Reduction!T11)&gt;0,((1-(Reduction!T11/100))^-1)*100-100,"")</f>
        <v/>
      </c>
      <c r="V11">
        <f t="shared" si="2"/>
        <v>81.818181818181813</v>
      </c>
      <c r="W11">
        <f t="shared" si="3"/>
        <v>81.818181818181813</v>
      </c>
      <c r="X11" s="7">
        <f t="shared" si="4"/>
        <v>81.818181818181813</v>
      </c>
      <c r="Y11" s="17">
        <f t="shared" si="5"/>
        <v>81.818181818181813</v>
      </c>
      <c r="Z11" s="16">
        <f t="shared" si="6"/>
        <v>1</v>
      </c>
      <c r="AB11">
        <f>IF(ABS(Reduction!AB11)=1,Reduction!AB11,"")</f>
        <v>1</v>
      </c>
      <c r="AC11" t="str">
        <f>IF(ABS(Reduction!AC11)=1,Reduction!AC11,"")</f>
        <v/>
      </c>
      <c r="AD11" t="str">
        <f>IF(ABS(Reduction!AD11)=1,Reduction!AD11,"")</f>
        <v/>
      </c>
      <c r="AE11" t="str">
        <f>IF(ABS(Reduction!AE11)=1,Reduction!AE11,"")</f>
        <v/>
      </c>
      <c r="AF11" t="str">
        <f>IF(ABS(Reduction!AF11)=1,Reduction!AF11,"")</f>
        <v/>
      </c>
      <c r="AG11" t="str">
        <f>IF(ABS(Reduction!AG11)=1,Reduction!AG11,"")</f>
        <v/>
      </c>
      <c r="AH11" t="str">
        <f>IF(ABS(Reduction!AH11)=1,Reduction!AH11,"")</f>
        <v/>
      </c>
      <c r="AI11" t="str">
        <f>IF(ABS(Reduction!AI11)=1,Reduction!AI11,"")</f>
        <v/>
      </c>
      <c r="AJ11" t="str">
        <f>IF(ABS(Reduction!AJ11)=1,Reduction!AJ11,"")</f>
        <v/>
      </c>
      <c r="AK11" t="str">
        <f>IF(ABS(Reduction!AK11)=1,Reduction!AK11,"")</f>
        <v/>
      </c>
      <c r="AL11" t="str">
        <f>IF(ABS(Reduction!AL11)=1,Reduction!AL11,"")</f>
        <v/>
      </c>
      <c r="AM11">
        <f t="shared" si="0"/>
        <v>1</v>
      </c>
      <c r="AN11" s="16">
        <f t="shared" si="1"/>
        <v>2</v>
      </c>
    </row>
    <row r="12" spans="1:43">
      <c r="A12" s="2">
        <v>8</v>
      </c>
      <c r="B12" s="11">
        <v>2.2000000000000002</v>
      </c>
      <c r="C12" t="str">
        <f>IF(ABS(Reduction!C12)&gt;0,((1-(Reduction!C12/100))^-1)*100-100,"")</f>
        <v/>
      </c>
      <c r="D12" t="str">
        <f>IF(ABS(Reduction!D12)&gt;0,((1-(Reduction!D12/100))^-1)*100-100,"")</f>
        <v/>
      </c>
      <c r="E12" t="str">
        <f>IF(ABS(Reduction!E12)&gt;0,((1-(Reduction!E12/100))^-1)*100-100,"")</f>
        <v/>
      </c>
      <c r="F12" t="str">
        <f>IF(ABS(Reduction!F12)&gt;0,((1-(Reduction!F12/100))^-1)*100-100,"")</f>
        <v/>
      </c>
      <c r="G12" t="str">
        <f>IF(ABS(Reduction!G12)&gt;0,((1-(Reduction!G12/100))^-1)*100-100,"")</f>
        <v/>
      </c>
      <c r="H12" t="str">
        <f>IF(ABS(Reduction!H12)&gt;0,((1-(Reduction!H12/100))^-1)*100-100,"")</f>
        <v/>
      </c>
      <c r="I12" t="str">
        <f>IF(ABS(Reduction!I12)&gt;0,((1-(Reduction!I12/100))^-1)*100-100,"")</f>
        <v/>
      </c>
      <c r="J12" t="str">
        <f>IF(ABS(Reduction!J12)&gt;0,((1-(Reduction!J12/100))^-1)*100-100,"")</f>
        <v/>
      </c>
      <c r="K12" t="str">
        <f>IF(ABS(Reduction!K12)&gt;0,((1-(Reduction!K12/100))^-1)*100-100,"")</f>
        <v/>
      </c>
      <c r="L12" t="str">
        <f>IF(ABS(Reduction!L12)&gt;0,((1-(Reduction!L12/100))^-1)*100-100,"")</f>
        <v/>
      </c>
      <c r="M12" t="str">
        <f>IF(ABS(Reduction!M12)&gt;0,((1-(Reduction!M12/100))^-1)*100-100,"")</f>
        <v/>
      </c>
      <c r="N12" t="str">
        <f>IF(ABS(Reduction!N12)&gt;0,((1-(Reduction!N12/100))^-1)*100-100,"")</f>
        <v/>
      </c>
      <c r="O12" t="str">
        <f>IF(ABS(Reduction!O12)&gt;0,((1-(Reduction!O12/100))^-1)*100-100,"")</f>
        <v/>
      </c>
      <c r="P12" t="str">
        <f>IF(ABS(Reduction!P12)&gt;0,((1-(Reduction!P12/100))^-1)*100-100,"")</f>
        <v/>
      </c>
      <c r="Q12" t="str">
        <f>IF(ABS(Reduction!Q12)&gt;0,((1-(Reduction!Q12/100))^-1)*100-100,"")</f>
        <v/>
      </c>
      <c r="R12" t="str">
        <f>IF(ABS(Reduction!R12)&gt;0,((1-(Reduction!R12/100))^-1)*100-100,"")</f>
        <v/>
      </c>
      <c r="S12" t="str">
        <f>IF(ABS(Reduction!S12)&gt;0,((1-(Reduction!S12/100))^-1)*100-100,"")</f>
        <v/>
      </c>
      <c r="T12" t="str">
        <f>IF(ABS(Reduction!T12)&gt;0,((1-(Reduction!T12/100))^-1)*100-100,"")</f>
        <v/>
      </c>
      <c r="V12" t="str">
        <f t="shared" si="2"/>
        <v/>
      </c>
      <c r="W12" t="str">
        <f t="shared" si="3"/>
        <v/>
      </c>
      <c r="X12" s="7" t="str">
        <f t="shared" si="4"/>
        <v/>
      </c>
      <c r="Y12" s="17" t="str">
        <f t="shared" si="5"/>
        <v/>
      </c>
      <c r="Z12" s="16">
        <f t="shared" si="6"/>
        <v>0</v>
      </c>
      <c r="AB12" t="str">
        <f>IF(ABS(Reduction!AB12)=1,Reduction!AB12,"")</f>
        <v/>
      </c>
      <c r="AC12" t="str">
        <f>IF(ABS(Reduction!AC12)=1,Reduction!AC12,"")</f>
        <v/>
      </c>
      <c r="AD12" t="str">
        <f>IF(ABS(Reduction!AD12)=1,Reduction!AD12,"")</f>
        <v/>
      </c>
      <c r="AE12" t="str">
        <f>IF(ABS(Reduction!AE12)=1,Reduction!AE12,"")</f>
        <v/>
      </c>
      <c r="AF12" t="str">
        <f>IF(ABS(Reduction!AF12)=1,Reduction!AF12,"")</f>
        <v/>
      </c>
      <c r="AG12" t="str">
        <f>IF(ABS(Reduction!AG12)=1,Reduction!AG12,"")</f>
        <v/>
      </c>
      <c r="AH12" t="str">
        <f>IF(ABS(Reduction!AH12)=1,Reduction!AH12,"")</f>
        <v/>
      </c>
      <c r="AI12" t="str">
        <f>IF(ABS(Reduction!AI12)=1,Reduction!AI12,"")</f>
        <v/>
      </c>
      <c r="AJ12" t="str">
        <f>IF(ABS(Reduction!AJ12)=1,Reduction!AJ12,"")</f>
        <v/>
      </c>
      <c r="AK12" t="str">
        <f>IF(ABS(Reduction!AK12)=1,Reduction!AK12,"")</f>
        <v/>
      </c>
      <c r="AL12" t="str">
        <f>IF(ABS(Reduction!AL12)=1,Reduction!AL12,"")</f>
        <v/>
      </c>
      <c r="AM12">
        <f t="shared" si="0"/>
        <v>0</v>
      </c>
      <c r="AN12" s="16">
        <f t="shared" si="1"/>
        <v>0</v>
      </c>
    </row>
    <row r="13" spans="1:43">
      <c r="A13" s="2">
        <v>9</v>
      </c>
      <c r="B13" s="11">
        <v>2.2999999999999998</v>
      </c>
      <c r="C13">
        <f>IF(ABS(Reduction!C13)&gt;0,((1-(Reduction!C13/100))^-1)*100-100,"")</f>
        <v>8.1855806019788702</v>
      </c>
      <c r="D13" t="str">
        <f>IF(ABS(Reduction!D13)&gt;0,((1-(Reduction!D13/100))^-1)*100-100,"")</f>
        <v/>
      </c>
      <c r="E13" t="str">
        <f>IF(ABS(Reduction!E13)&gt;0,((1-(Reduction!E13/100))^-1)*100-100,"")</f>
        <v/>
      </c>
      <c r="F13" t="str">
        <f>IF(ABS(Reduction!F13)&gt;0,((1-(Reduction!F13/100))^-1)*100-100,"")</f>
        <v/>
      </c>
      <c r="G13" t="str">
        <f>IF(ABS(Reduction!G13)&gt;0,((1-(Reduction!G13/100))^-1)*100-100,"")</f>
        <v/>
      </c>
      <c r="H13" t="str">
        <f>IF(ABS(Reduction!H13)&gt;0,((1-(Reduction!H13/100))^-1)*100-100,"")</f>
        <v/>
      </c>
      <c r="I13" t="str">
        <f>IF(ABS(Reduction!I13)&gt;0,((1-(Reduction!I13/100))^-1)*100-100,"")</f>
        <v/>
      </c>
      <c r="J13" t="str">
        <f>IF(ABS(Reduction!J13)&gt;0,((1-(Reduction!J13/100))^-1)*100-100,"")</f>
        <v/>
      </c>
      <c r="K13" t="str">
        <f>IF(ABS(Reduction!K13)&gt;0,((1-(Reduction!K13/100))^-1)*100-100,"")</f>
        <v/>
      </c>
      <c r="L13" t="str">
        <f>IF(ABS(Reduction!L13)&gt;0,((1-(Reduction!L13/100))^-1)*100-100,"")</f>
        <v/>
      </c>
      <c r="M13" t="str">
        <f>IF(ABS(Reduction!M13)&gt;0,((1-(Reduction!M13/100))^-1)*100-100,"")</f>
        <v/>
      </c>
      <c r="N13" t="str">
        <f>IF(ABS(Reduction!N13)&gt;0,((1-(Reduction!N13/100))^-1)*100-100,"")</f>
        <v/>
      </c>
      <c r="O13" t="str">
        <f>IF(ABS(Reduction!O13)&gt;0,((1-(Reduction!O13/100))^-1)*100-100,"")</f>
        <v/>
      </c>
      <c r="P13" t="str">
        <f>IF(ABS(Reduction!P13)&gt;0,((1-(Reduction!P13/100))^-1)*100-100,"")</f>
        <v/>
      </c>
      <c r="Q13" t="str">
        <f>IF(ABS(Reduction!Q13)&gt;0,((1-(Reduction!Q13/100))^-1)*100-100,"")</f>
        <v/>
      </c>
      <c r="R13" t="str">
        <f>IF(ABS(Reduction!R13)&gt;0,((1-(Reduction!R13/100))^-1)*100-100,"")</f>
        <v/>
      </c>
      <c r="S13" t="str">
        <f>IF(ABS(Reduction!S13)&gt;0,((1-(Reduction!S13/100))^-1)*100-100,"")</f>
        <v/>
      </c>
      <c r="T13" t="str">
        <f>IF(ABS(Reduction!T13)&gt;0,((1-(Reduction!T13/100))^-1)*100-100,"")</f>
        <v/>
      </c>
      <c r="V13">
        <f t="shared" si="2"/>
        <v>8.1855806019788702</v>
      </c>
      <c r="W13">
        <f t="shared" si="3"/>
        <v>8.1855806019788702</v>
      </c>
      <c r="X13" s="7">
        <f t="shared" si="4"/>
        <v>8.1855806019788702</v>
      </c>
      <c r="Y13" s="17">
        <f t="shared" si="5"/>
        <v>8.1855806019788702</v>
      </c>
      <c r="Z13" s="16">
        <f t="shared" si="6"/>
        <v>1</v>
      </c>
      <c r="AB13">
        <f>IF(ABS(Reduction!AB13)=1,Reduction!AB13,"")</f>
        <v>1</v>
      </c>
      <c r="AC13" t="str">
        <f>IF(ABS(Reduction!AC13)=1,Reduction!AC13,"")</f>
        <v/>
      </c>
      <c r="AD13" t="str">
        <f>IF(ABS(Reduction!AD13)=1,Reduction!AD13,"")</f>
        <v/>
      </c>
      <c r="AE13" t="str">
        <f>IF(ABS(Reduction!AE13)=1,Reduction!AE13,"")</f>
        <v/>
      </c>
      <c r="AF13" t="str">
        <f>IF(ABS(Reduction!AF13)=1,Reduction!AF13,"")</f>
        <v/>
      </c>
      <c r="AG13" t="str">
        <f>IF(ABS(Reduction!AG13)=1,Reduction!AG13,"")</f>
        <v/>
      </c>
      <c r="AH13" t="str">
        <f>IF(ABS(Reduction!AH13)=1,Reduction!AH13,"")</f>
        <v/>
      </c>
      <c r="AI13" t="str">
        <f>IF(ABS(Reduction!AI13)=1,Reduction!AI13,"")</f>
        <v/>
      </c>
      <c r="AJ13" t="str">
        <f>IF(ABS(Reduction!AJ13)=1,Reduction!AJ13,"")</f>
        <v/>
      </c>
      <c r="AK13" t="str">
        <f>IF(ABS(Reduction!AK13)=1,Reduction!AK13,"")</f>
        <v/>
      </c>
      <c r="AL13" t="str">
        <f>IF(ABS(Reduction!AL13)=1,Reduction!AL13,"")</f>
        <v/>
      </c>
      <c r="AM13">
        <f t="shared" si="0"/>
        <v>1</v>
      </c>
      <c r="AN13" s="16">
        <f t="shared" si="1"/>
        <v>2</v>
      </c>
    </row>
    <row r="14" spans="1:43">
      <c r="A14" s="2">
        <v>10</v>
      </c>
      <c r="B14" s="11">
        <v>2.4</v>
      </c>
      <c r="C14">
        <f>IF(ABS(Reduction!C14)&gt;0,((1-(Reduction!C14/100))^-1)*100-100,"")</f>
        <v>6.8376068376068417</v>
      </c>
      <c r="D14" t="str">
        <f>IF(ABS(Reduction!D14)&gt;0,((1-(Reduction!D14/100))^-1)*100-100,"")</f>
        <v/>
      </c>
      <c r="E14" t="str">
        <f>IF(ABS(Reduction!E14)&gt;0,((1-(Reduction!E14/100))^-1)*100-100,"")</f>
        <v/>
      </c>
      <c r="F14" t="str">
        <f>IF(ABS(Reduction!F14)&gt;0,((1-(Reduction!F14/100))^-1)*100-100,"")</f>
        <v/>
      </c>
      <c r="G14" t="str">
        <f>IF(ABS(Reduction!G14)&gt;0,((1-(Reduction!G14/100))^-1)*100-100,"")</f>
        <v/>
      </c>
      <c r="H14" t="str">
        <f>IF(ABS(Reduction!H14)&gt;0,((1-(Reduction!H14/100))^-1)*100-100,"")</f>
        <v/>
      </c>
      <c r="I14" t="str">
        <f>IF(ABS(Reduction!I14)&gt;0,((1-(Reduction!I14/100))^-1)*100-100,"")</f>
        <v/>
      </c>
      <c r="J14" t="str">
        <f>IF(ABS(Reduction!J14)&gt;0,((1-(Reduction!J14/100))^-1)*100-100,"")</f>
        <v/>
      </c>
      <c r="K14" t="str">
        <f>IF(ABS(Reduction!K14)&gt;0,((1-(Reduction!K14/100))^-1)*100-100,"")</f>
        <v/>
      </c>
      <c r="L14" t="str">
        <f>IF(ABS(Reduction!L14)&gt;0,((1-(Reduction!L14/100))^-1)*100-100,"")</f>
        <v/>
      </c>
      <c r="M14" t="str">
        <f>IF(ABS(Reduction!M14)&gt;0,((1-(Reduction!M14/100))^-1)*100-100,"")</f>
        <v/>
      </c>
      <c r="N14" t="str">
        <f>IF(ABS(Reduction!N14)&gt;0,((1-(Reduction!N14/100))^-1)*100-100,"")</f>
        <v/>
      </c>
      <c r="O14" t="str">
        <f>IF(ABS(Reduction!O14)&gt;0,((1-(Reduction!O14/100))^-1)*100-100,"")</f>
        <v/>
      </c>
      <c r="P14" t="str">
        <f>IF(ABS(Reduction!P14)&gt;0,((1-(Reduction!P14/100))^-1)*100-100,"")</f>
        <v/>
      </c>
      <c r="Q14" t="str">
        <f>IF(ABS(Reduction!Q14)&gt;0,((1-(Reduction!Q14/100))^-1)*100-100,"")</f>
        <v/>
      </c>
      <c r="R14" t="str">
        <f>IF(ABS(Reduction!R14)&gt;0,((1-(Reduction!R14/100))^-1)*100-100,"")</f>
        <v/>
      </c>
      <c r="S14" t="str">
        <f>IF(ABS(Reduction!S14)&gt;0,((1-(Reduction!S14/100))^-1)*100-100,"")</f>
        <v/>
      </c>
      <c r="T14" t="str">
        <f>IF(ABS(Reduction!T14)&gt;0,((1-(Reduction!T14/100))^-1)*100-100,"")</f>
        <v/>
      </c>
      <c r="V14">
        <f t="shared" si="2"/>
        <v>6.8376068376068417</v>
      </c>
      <c r="W14">
        <f t="shared" si="3"/>
        <v>6.8376068376068417</v>
      </c>
      <c r="X14" s="7">
        <f t="shared" si="4"/>
        <v>6.8376068376068417</v>
      </c>
      <c r="Y14" s="17">
        <f t="shared" si="5"/>
        <v>6.8376068376068417</v>
      </c>
      <c r="Z14" s="16">
        <f t="shared" si="6"/>
        <v>1</v>
      </c>
      <c r="AB14">
        <f>IF(ABS(Reduction!AB14)=1,Reduction!AB14,"")</f>
        <v>1</v>
      </c>
      <c r="AC14">
        <f>IF(ABS(Reduction!AC14)=1,Reduction!AC14,"")</f>
        <v>1</v>
      </c>
      <c r="AD14">
        <f>IF(ABS(Reduction!AD14)=1,Reduction!AD14,"")</f>
        <v>1</v>
      </c>
      <c r="AE14">
        <f>IF(ABS(Reduction!AE14)=1,Reduction!AE14,"")</f>
        <v>1</v>
      </c>
      <c r="AF14">
        <f>IF(ABS(Reduction!AF14)=1,Reduction!AF14,"")</f>
        <v>1</v>
      </c>
      <c r="AG14">
        <f>IF(ABS(Reduction!AG14)=1,Reduction!AG14,"")</f>
        <v>1</v>
      </c>
      <c r="AH14">
        <f>IF(ABS(Reduction!AH14)=1,Reduction!AH14,"")</f>
        <v>1</v>
      </c>
      <c r="AI14">
        <f>IF(ABS(Reduction!AI14)=1,Reduction!AI14,"")</f>
        <v>1</v>
      </c>
      <c r="AJ14">
        <f>IF(ABS(Reduction!AJ14)=1,Reduction!AJ14,"")</f>
        <v>1</v>
      </c>
      <c r="AK14">
        <f>IF(ABS(Reduction!AK14)=1,Reduction!AK14,"")</f>
        <v>-1</v>
      </c>
      <c r="AL14" t="str">
        <f>IF(ABS(Reduction!AL14)=1,Reduction!AL14,"")</f>
        <v/>
      </c>
      <c r="AM14">
        <f t="shared" si="0"/>
        <v>10</v>
      </c>
      <c r="AN14" s="16">
        <f t="shared" si="1"/>
        <v>11</v>
      </c>
    </row>
    <row r="15" spans="1:43">
      <c r="A15" s="2">
        <v>11</v>
      </c>
      <c r="B15" s="11">
        <v>2.5</v>
      </c>
      <c r="C15">
        <f>IF(ABS(Reduction!C15)&gt;0,((1-(Reduction!C15/100))^-1)*100-100,"")</f>
        <v>63.934426229508205</v>
      </c>
      <c r="D15">
        <f>IF(ABS(Reduction!D15)&gt;0,((1-(Reduction!D15/100))^-1)*100-100,"")</f>
        <v>247.52402342845812</v>
      </c>
      <c r="E15">
        <f>IF(ABS(Reduction!E15)&gt;0,((1-(Reduction!E15/100))^-1)*100-100,"")</f>
        <v>117.39130434782612</v>
      </c>
      <c r="F15" t="str">
        <f>IF(ABS(Reduction!F15)&gt;0,((1-(Reduction!F15/100))^-1)*100-100,"")</f>
        <v/>
      </c>
      <c r="G15" t="str">
        <f>IF(ABS(Reduction!G15)&gt;0,((1-(Reduction!G15/100))^-1)*100-100,"")</f>
        <v/>
      </c>
      <c r="H15" t="str">
        <f>IF(ABS(Reduction!H15)&gt;0,((1-(Reduction!H15/100))^-1)*100-100,"")</f>
        <v/>
      </c>
      <c r="I15" t="str">
        <f>IF(ABS(Reduction!I15)&gt;0,((1-(Reduction!I15/100))^-1)*100-100,"")</f>
        <v/>
      </c>
      <c r="J15" t="str">
        <f>IF(ABS(Reduction!J15)&gt;0,((1-(Reduction!J15/100))^-1)*100-100,"")</f>
        <v/>
      </c>
      <c r="K15" t="str">
        <f>IF(ABS(Reduction!K15)&gt;0,((1-(Reduction!K15/100))^-1)*100-100,"")</f>
        <v/>
      </c>
      <c r="L15" t="str">
        <f>IF(ABS(Reduction!L15)&gt;0,((1-(Reduction!L15/100))^-1)*100-100,"")</f>
        <v/>
      </c>
      <c r="M15" t="str">
        <f>IF(ABS(Reduction!M15)&gt;0,((1-(Reduction!M15/100))^-1)*100-100,"")</f>
        <v/>
      </c>
      <c r="N15" t="str">
        <f>IF(ABS(Reduction!N15)&gt;0,((1-(Reduction!N15/100))^-1)*100-100,"")</f>
        <v/>
      </c>
      <c r="O15" t="str">
        <f>IF(ABS(Reduction!O15)&gt;0,((1-(Reduction!O15/100))^-1)*100-100,"")</f>
        <v/>
      </c>
      <c r="P15" t="str">
        <f>IF(ABS(Reduction!P15)&gt;0,((1-(Reduction!P15/100))^-1)*100-100,"")</f>
        <v/>
      </c>
      <c r="Q15" t="str">
        <f>IF(ABS(Reduction!Q15)&gt;0,((1-(Reduction!Q15/100))^-1)*100-100,"")</f>
        <v/>
      </c>
      <c r="R15" t="str">
        <f>IF(ABS(Reduction!R15)&gt;0,((1-(Reduction!R15/100))^-1)*100-100,"")</f>
        <v/>
      </c>
      <c r="S15" t="str">
        <f>IF(ABS(Reduction!S15)&gt;0,((1-(Reduction!S15/100))^-1)*100-100,"")</f>
        <v/>
      </c>
      <c r="T15" t="str">
        <f>IF(ABS(Reduction!T15)&gt;0,((1-(Reduction!T15/100))^-1)*100-100,"")</f>
        <v/>
      </c>
      <c r="V15">
        <f t="shared" si="2"/>
        <v>63.934426229508205</v>
      </c>
      <c r="W15">
        <f t="shared" si="3"/>
        <v>247.52402342845812</v>
      </c>
      <c r="X15" s="7">
        <f t="shared" si="4"/>
        <v>117.39130434782612</v>
      </c>
      <c r="Y15" s="17">
        <f t="shared" si="5"/>
        <v>142.9499180019308</v>
      </c>
      <c r="Z15" s="16">
        <f t="shared" si="6"/>
        <v>3</v>
      </c>
      <c r="AB15" t="str">
        <f>IF(ABS(Reduction!AB15)=1,Reduction!AB15,"")</f>
        <v/>
      </c>
      <c r="AC15" t="str">
        <f>IF(ABS(Reduction!AC15)=1,Reduction!AC15,"")</f>
        <v/>
      </c>
      <c r="AD15" t="str">
        <f>IF(ABS(Reduction!AD15)=1,Reduction!AD15,"")</f>
        <v/>
      </c>
      <c r="AE15" t="str">
        <f>IF(ABS(Reduction!AE15)=1,Reduction!AE15,"")</f>
        <v/>
      </c>
      <c r="AF15" t="str">
        <f>IF(ABS(Reduction!AF15)=1,Reduction!AF15,"")</f>
        <v/>
      </c>
      <c r="AG15" t="str">
        <f>IF(ABS(Reduction!AG15)=1,Reduction!AG15,"")</f>
        <v/>
      </c>
      <c r="AH15" t="str">
        <f>IF(ABS(Reduction!AH15)=1,Reduction!AH15,"")</f>
        <v/>
      </c>
      <c r="AI15" t="str">
        <f>IF(ABS(Reduction!AI15)=1,Reduction!AI15,"")</f>
        <v/>
      </c>
      <c r="AJ15" t="str">
        <f>IF(ABS(Reduction!AJ15)=1,Reduction!AJ15,"")</f>
        <v/>
      </c>
      <c r="AK15" t="str">
        <f>IF(ABS(Reduction!AK15)=1,Reduction!AK15,"")</f>
        <v/>
      </c>
      <c r="AL15" t="str">
        <f>IF(ABS(Reduction!AL15)=1,Reduction!AL15,"")</f>
        <v/>
      </c>
      <c r="AM15">
        <f t="shared" si="0"/>
        <v>0</v>
      </c>
      <c r="AN15" s="16">
        <f t="shared" si="1"/>
        <v>3</v>
      </c>
    </row>
    <row r="16" spans="1:43" s="13" customFormat="1">
      <c r="A16" s="12">
        <v>12</v>
      </c>
      <c r="B16" s="11">
        <v>2.6</v>
      </c>
      <c r="C16">
        <f>IF(ABS(Reduction!C16)&gt;0,((1-(Reduction!C16/100))^-1)*100-100,"")</f>
        <v>13.895216400911153</v>
      </c>
      <c r="D16">
        <f>IF(ABS(Reduction!D16)&gt;0,((1-(Reduction!D16/100))^-1)*100-100,"")</f>
        <v>7.0663811563169219</v>
      </c>
      <c r="E16">
        <f>IF(ABS(Reduction!E16)&gt;0,((1-(Reduction!E16/100))^-1)*100-100,"")</f>
        <v>23.456790123456784</v>
      </c>
      <c r="F16">
        <f>IF(ABS(Reduction!F16)&gt;0,((1-(Reduction!F16/100))^-1)*100-100,"")</f>
        <v>8.8139281828074019</v>
      </c>
      <c r="G16">
        <f>IF(ABS(Reduction!G16)&gt;0,((1-(Reduction!G16/100))^-1)*100-100,"")</f>
        <v>19.61722488038275</v>
      </c>
      <c r="H16">
        <f>IF(ABS(Reduction!H16)&gt;0,((1-(Reduction!H16/100))^-1)*100-100,"")</f>
        <v>14.94252873563218</v>
      </c>
      <c r="I16">
        <f>IF(ABS(Reduction!I16)&gt;0,((1-(Reduction!I16/100))^-1)*100-100,"")</f>
        <v>11.111111111111114</v>
      </c>
      <c r="J16">
        <f>IF(ABS(Reduction!J16)&gt;0,((1-(Reduction!J16/100))^-1)*100-100,"")</f>
        <v>13.63636363636364</v>
      </c>
      <c r="K16">
        <f>IF(ABS(Reduction!K16)&gt;0,((1-(Reduction!K16/100))^-1)*100-100,"")</f>
        <v>54.010275908424347</v>
      </c>
      <c r="L16">
        <f>IF(ABS(Reduction!L16)&gt;0,((1-(Reduction!L16/100))^-1)*100-100,"")</f>
        <v>22.023831140845033</v>
      </c>
      <c r="M16" t="str">
        <f>IF(ABS(Reduction!M16)&gt;0,((1-(Reduction!M16/100))^-1)*100-100,"")</f>
        <v/>
      </c>
      <c r="N16" t="str">
        <f>IF(ABS(Reduction!N16)&gt;0,((1-(Reduction!N16/100))^-1)*100-100,"")</f>
        <v/>
      </c>
      <c r="O16" t="str">
        <f>IF(ABS(Reduction!O16)&gt;0,((1-(Reduction!O16/100))^-1)*100-100,"")</f>
        <v/>
      </c>
      <c r="P16" t="str">
        <f>IF(ABS(Reduction!P16)&gt;0,((1-(Reduction!P16/100))^-1)*100-100,"")</f>
        <v/>
      </c>
      <c r="Q16" t="str">
        <f>IF(ABS(Reduction!Q16)&gt;0,((1-(Reduction!Q16/100))^-1)*100-100,"")</f>
        <v/>
      </c>
      <c r="R16" t="str">
        <f>IF(ABS(Reduction!R16)&gt;0,((1-(Reduction!R16/100))^-1)*100-100,"")</f>
        <v/>
      </c>
      <c r="S16" t="str">
        <f>IF(ABS(Reduction!S16)&gt;0,((1-(Reduction!S16/100))^-1)*100-100,"")</f>
        <v/>
      </c>
      <c r="T16" t="str">
        <f>IF(ABS(Reduction!T16)&gt;0,((1-(Reduction!T16/100))^-1)*100-100,"")</f>
        <v/>
      </c>
      <c r="V16" s="13">
        <f>IF(COUNT(C16:T16)=0,"",MIN(C16:T16))</f>
        <v>7.0663811563169219</v>
      </c>
      <c r="W16" s="13">
        <f>IF(COUNT(C16:T16)=0,"",MAX(C16:T16))</f>
        <v>54.010275908424347</v>
      </c>
      <c r="X16" s="14">
        <f>IF(COUNT(C16:T16)=0,"",MEDIAN(C16:T16))</f>
        <v>14.418872568271667</v>
      </c>
      <c r="Y16" s="17">
        <f>IF(COUNT(C16:T16)=0,"",AVERAGE(C16:T16))</f>
        <v>18.857365127625133</v>
      </c>
      <c r="Z16" s="16">
        <f>COUNT(C16:T16)</f>
        <v>10</v>
      </c>
      <c r="AB16">
        <f>IF(ABS(Reduction!AB16)=1,Reduction!AB16,"")</f>
        <v>1</v>
      </c>
      <c r="AC16">
        <f>IF(ABS(Reduction!AC16)=1,Reduction!AC16,"")</f>
        <v>1</v>
      </c>
      <c r="AD16">
        <f>IF(ABS(Reduction!AD16)=1,Reduction!AD16,"")</f>
        <v>1</v>
      </c>
      <c r="AE16">
        <f>IF(ABS(Reduction!AE16)=1,Reduction!AE16,"")</f>
        <v>1</v>
      </c>
      <c r="AF16">
        <f>IF(ABS(Reduction!AF16)=1,Reduction!AF16,"")</f>
        <v>1</v>
      </c>
      <c r="AG16">
        <f>IF(ABS(Reduction!AG16)=1,Reduction!AG16,"")</f>
        <v>1</v>
      </c>
      <c r="AH16">
        <f>IF(ABS(Reduction!AH16)=1,Reduction!AH16,"")</f>
        <v>1</v>
      </c>
      <c r="AI16">
        <f>IF(ABS(Reduction!AI16)=1,Reduction!AI16,"")</f>
        <v>-1</v>
      </c>
      <c r="AJ16" t="str">
        <f>IF(ABS(Reduction!AJ16)=1,Reduction!AJ16,"")</f>
        <v/>
      </c>
      <c r="AK16" t="str">
        <f>IF(ABS(Reduction!AK16)=1,Reduction!AK16,"")</f>
        <v/>
      </c>
      <c r="AL16" t="str">
        <f>IF(ABS(Reduction!AL16)=1,Reduction!AL16,"")</f>
        <v/>
      </c>
      <c r="AM16">
        <f t="shared" si="0"/>
        <v>8</v>
      </c>
      <c r="AN16" s="16">
        <f t="shared" si="1"/>
        <v>18</v>
      </c>
      <c r="AP16">
        <f>SUM(AN11:AN16)</f>
        <v>36</v>
      </c>
      <c r="AQ16">
        <f>SUM(Z11:Z16)</f>
        <v>16</v>
      </c>
    </row>
    <row r="17" spans="1:43">
      <c r="A17" s="2">
        <v>13</v>
      </c>
      <c r="B17" s="11">
        <v>3.1</v>
      </c>
      <c r="C17" t="str">
        <f>IF(ABS(Reduction!C17)&gt;0,((1-(Reduction!C17/100))^-1)*100-100,"")</f>
        <v/>
      </c>
      <c r="D17" t="str">
        <f>IF(ABS(Reduction!D17)&gt;0,((1-(Reduction!D17/100))^-1)*100-100,"")</f>
        <v/>
      </c>
      <c r="E17" t="str">
        <f>IF(ABS(Reduction!E17)&gt;0,((1-(Reduction!E17/100))^-1)*100-100,"")</f>
        <v/>
      </c>
      <c r="F17" t="str">
        <f>IF(ABS(Reduction!F17)&gt;0,((1-(Reduction!F17/100))^-1)*100-100,"")</f>
        <v/>
      </c>
      <c r="G17" t="str">
        <f>IF(ABS(Reduction!G17)&gt;0,((1-(Reduction!G17/100))^-1)*100-100,"")</f>
        <v/>
      </c>
      <c r="H17" t="str">
        <f>IF(ABS(Reduction!H17)&gt;0,((1-(Reduction!H17/100))^-1)*100-100,"")</f>
        <v/>
      </c>
      <c r="I17" t="str">
        <f>IF(ABS(Reduction!I17)&gt;0,((1-(Reduction!I17/100))^-1)*100-100,"")</f>
        <v/>
      </c>
      <c r="J17" t="str">
        <f>IF(ABS(Reduction!J17)&gt;0,((1-(Reduction!J17/100))^-1)*100-100,"")</f>
        <v/>
      </c>
      <c r="K17" t="str">
        <f>IF(ABS(Reduction!K17)&gt;0,((1-(Reduction!K17/100))^-1)*100-100,"")</f>
        <v/>
      </c>
      <c r="L17" t="str">
        <f>IF(ABS(Reduction!L17)&gt;0,((1-(Reduction!L17/100))^-1)*100-100,"")</f>
        <v/>
      </c>
      <c r="M17" t="str">
        <f>IF(ABS(Reduction!M17)&gt;0,((1-(Reduction!M17/100))^-1)*100-100,"")</f>
        <v/>
      </c>
      <c r="N17" t="str">
        <f>IF(ABS(Reduction!N17)&gt;0,((1-(Reduction!N17/100))^-1)*100-100,"")</f>
        <v/>
      </c>
      <c r="O17" t="str">
        <f>IF(ABS(Reduction!O17)&gt;0,((1-(Reduction!O17/100))^-1)*100-100,"")</f>
        <v/>
      </c>
      <c r="P17" t="str">
        <f>IF(ABS(Reduction!P17)&gt;0,((1-(Reduction!P17/100))^-1)*100-100,"")</f>
        <v/>
      </c>
      <c r="Q17" t="str">
        <f>IF(ABS(Reduction!Q17)&gt;0,((1-(Reduction!Q17/100))^-1)*100-100,"")</f>
        <v/>
      </c>
      <c r="R17" t="str">
        <f>IF(ABS(Reduction!R17)&gt;0,((1-(Reduction!R17/100))^-1)*100-100,"")</f>
        <v/>
      </c>
      <c r="S17" t="str">
        <f>IF(ABS(Reduction!S17)&gt;0,((1-(Reduction!S17/100))^-1)*100-100,"")</f>
        <v/>
      </c>
      <c r="T17" t="str">
        <f>IF(ABS(Reduction!T17)&gt;0,((1-(Reduction!T17/100))^-1)*100-100,"")</f>
        <v/>
      </c>
      <c r="V17" t="str">
        <f t="shared" si="2"/>
        <v/>
      </c>
      <c r="W17" t="str">
        <f t="shared" si="3"/>
        <v/>
      </c>
      <c r="X17" s="7" t="str">
        <f t="shared" si="4"/>
        <v/>
      </c>
      <c r="Y17" s="17" t="str">
        <f t="shared" si="5"/>
        <v/>
      </c>
      <c r="Z17" s="16">
        <f t="shared" si="6"/>
        <v>0</v>
      </c>
      <c r="AB17" t="str">
        <f>IF(ABS(Reduction!AB17)=1,Reduction!AB17,"")</f>
        <v/>
      </c>
      <c r="AC17" t="str">
        <f>IF(ABS(Reduction!AC17)=1,Reduction!AC17,"")</f>
        <v/>
      </c>
      <c r="AD17" t="str">
        <f>IF(ABS(Reduction!AD17)=1,Reduction!AD17,"")</f>
        <v/>
      </c>
      <c r="AE17" t="str">
        <f>IF(ABS(Reduction!AE17)=1,Reduction!AE17,"")</f>
        <v/>
      </c>
      <c r="AF17" t="str">
        <f>IF(ABS(Reduction!AF17)=1,Reduction!AF17,"")</f>
        <v/>
      </c>
      <c r="AG17" t="str">
        <f>IF(ABS(Reduction!AG17)=1,Reduction!AG17,"")</f>
        <v/>
      </c>
      <c r="AH17" t="str">
        <f>IF(ABS(Reduction!AH17)=1,Reduction!AH17,"")</f>
        <v/>
      </c>
      <c r="AI17" t="str">
        <f>IF(ABS(Reduction!AI17)=1,Reduction!AI17,"")</f>
        <v/>
      </c>
      <c r="AJ17" t="str">
        <f>IF(ABS(Reduction!AJ17)=1,Reduction!AJ17,"")</f>
        <v/>
      </c>
      <c r="AK17" t="str">
        <f>IF(ABS(Reduction!AK17)=1,Reduction!AK17,"")</f>
        <v/>
      </c>
      <c r="AL17" t="str">
        <f>IF(ABS(Reduction!AL17)=1,Reduction!AL17,"")</f>
        <v/>
      </c>
      <c r="AM17">
        <f t="shared" si="0"/>
        <v>0</v>
      </c>
      <c r="AN17" s="16">
        <f t="shared" si="1"/>
        <v>0</v>
      </c>
    </row>
    <row r="18" spans="1:43">
      <c r="A18" s="2">
        <v>14</v>
      </c>
      <c r="B18" s="11">
        <v>3.2</v>
      </c>
      <c r="C18">
        <f>IF(ABS(Reduction!C18)&gt;0,((1-(Reduction!C18/100))^-1)*100-100,"")</f>
        <v>178.85233046702109</v>
      </c>
      <c r="D18" t="str">
        <f>IF(ABS(Reduction!D18)&gt;0,((1-(Reduction!D18/100))^-1)*100-100,"")</f>
        <v/>
      </c>
      <c r="E18" t="str">
        <f>IF(ABS(Reduction!E18)&gt;0,((1-(Reduction!E18/100))^-1)*100-100,"")</f>
        <v/>
      </c>
      <c r="F18" t="str">
        <f>IF(ABS(Reduction!F18)&gt;0,((1-(Reduction!F18/100))^-1)*100-100,"")</f>
        <v/>
      </c>
      <c r="G18" t="str">
        <f>IF(ABS(Reduction!G18)&gt;0,((1-(Reduction!G18/100))^-1)*100-100,"")</f>
        <v/>
      </c>
      <c r="H18" t="str">
        <f>IF(ABS(Reduction!H18)&gt;0,((1-(Reduction!H18/100))^-1)*100-100,"")</f>
        <v/>
      </c>
      <c r="I18" t="str">
        <f>IF(ABS(Reduction!I18)&gt;0,((1-(Reduction!I18/100))^-1)*100-100,"")</f>
        <v/>
      </c>
      <c r="J18" t="str">
        <f>IF(ABS(Reduction!J18)&gt;0,((1-(Reduction!J18/100))^-1)*100-100,"")</f>
        <v/>
      </c>
      <c r="K18" t="str">
        <f>IF(ABS(Reduction!K18)&gt;0,((1-(Reduction!K18/100))^-1)*100-100,"")</f>
        <v/>
      </c>
      <c r="L18" t="str">
        <f>IF(ABS(Reduction!L18)&gt;0,((1-(Reduction!L18/100))^-1)*100-100,"")</f>
        <v/>
      </c>
      <c r="M18" t="str">
        <f>IF(ABS(Reduction!M18)&gt;0,((1-(Reduction!M18/100))^-1)*100-100,"")</f>
        <v/>
      </c>
      <c r="N18" t="str">
        <f>IF(ABS(Reduction!N18)&gt;0,((1-(Reduction!N18/100))^-1)*100-100,"")</f>
        <v/>
      </c>
      <c r="O18" t="str">
        <f>IF(ABS(Reduction!O18)&gt;0,((1-(Reduction!O18/100))^-1)*100-100,"")</f>
        <v/>
      </c>
      <c r="P18" t="str">
        <f>IF(ABS(Reduction!P18)&gt;0,((1-(Reduction!P18/100))^-1)*100-100,"")</f>
        <v/>
      </c>
      <c r="Q18" t="str">
        <f>IF(ABS(Reduction!Q18)&gt;0,((1-(Reduction!Q18/100))^-1)*100-100,"")</f>
        <v/>
      </c>
      <c r="R18" t="str">
        <f>IF(ABS(Reduction!R18)&gt;0,((1-(Reduction!R18/100))^-1)*100-100,"")</f>
        <v/>
      </c>
      <c r="S18" t="str">
        <f>IF(ABS(Reduction!S18)&gt;0,((1-(Reduction!S18/100))^-1)*100-100,"")</f>
        <v/>
      </c>
      <c r="T18" t="str">
        <f>IF(ABS(Reduction!T18)&gt;0,((1-(Reduction!T18/100))^-1)*100-100,"")</f>
        <v/>
      </c>
      <c r="V18">
        <f t="shared" si="2"/>
        <v>178.85233046702109</v>
      </c>
      <c r="W18">
        <f t="shared" si="3"/>
        <v>178.85233046702109</v>
      </c>
      <c r="X18" s="7">
        <f t="shared" si="4"/>
        <v>178.85233046702109</v>
      </c>
      <c r="Y18" s="17">
        <f t="shared" si="5"/>
        <v>178.85233046702109</v>
      </c>
      <c r="Z18" s="16">
        <f t="shared" si="6"/>
        <v>1</v>
      </c>
      <c r="AB18" t="str">
        <f>IF(ABS(Reduction!AB18)=1,Reduction!AB18,"")</f>
        <v/>
      </c>
      <c r="AC18" t="str">
        <f>IF(ABS(Reduction!AC18)=1,Reduction!AC18,"")</f>
        <v/>
      </c>
      <c r="AD18" t="str">
        <f>IF(ABS(Reduction!AD18)=1,Reduction!AD18,"")</f>
        <v/>
      </c>
      <c r="AE18" t="str">
        <f>IF(ABS(Reduction!AE18)=1,Reduction!AE18,"")</f>
        <v/>
      </c>
      <c r="AF18" t="str">
        <f>IF(ABS(Reduction!AF18)=1,Reduction!AF18,"")</f>
        <v/>
      </c>
      <c r="AG18" t="str">
        <f>IF(ABS(Reduction!AG18)=1,Reduction!AG18,"")</f>
        <v/>
      </c>
      <c r="AH18" t="str">
        <f>IF(ABS(Reduction!AH18)=1,Reduction!AH18,"")</f>
        <v/>
      </c>
      <c r="AI18" t="str">
        <f>IF(ABS(Reduction!AI18)=1,Reduction!AI18,"")</f>
        <v/>
      </c>
      <c r="AJ18" t="str">
        <f>IF(ABS(Reduction!AJ18)=1,Reduction!AJ18,"")</f>
        <v/>
      </c>
      <c r="AK18" t="str">
        <f>IF(ABS(Reduction!AK18)=1,Reduction!AK18,"")</f>
        <v/>
      </c>
      <c r="AL18" t="str">
        <f>IF(ABS(Reduction!AL18)=1,Reduction!AL18,"")</f>
        <v/>
      </c>
      <c r="AM18">
        <f t="shared" si="0"/>
        <v>0</v>
      </c>
      <c r="AN18" s="16">
        <f t="shared" si="1"/>
        <v>1</v>
      </c>
    </row>
    <row r="19" spans="1:43">
      <c r="A19" s="2">
        <v>15</v>
      </c>
      <c r="B19" s="11" t="s">
        <v>2</v>
      </c>
      <c r="C19">
        <f>IF(ABS(Reduction!C19)&gt;0,((1-(Reduction!C19/100))^-1)*100-100,"")</f>
        <v>4.9317943336831149</v>
      </c>
      <c r="D19">
        <f>IF(ABS(Reduction!D19)&gt;0,((1-(Reduction!D19/100))^-1)*100-100,"")</f>
        <v>11.731843575418992</v>
      </c>
      <c r="E19">
        <f>IF(ABS(Reduction!E19)&gt;0,((1-(Reduction!E19/100))^-1)*100-100,"")</f>
        <v>7.0663811563169219</v>
      </c>
      <c r="F19">
        <f>IF(ABS(Reduction!F19)&gt;0,((1-(Reduction!F19/100))^-1)*100-100,"")</f>
        <v>7.5268817204301257</v>
      </c>
      <c r="G19">
        <f>IF(ABS(Reduction!G19)&gt;0,((1-(Reduction!G19/100))^-1)*100-100,"")</f>
        <v>29.870129870129858</v>
      </c>
      <c r="H19">
        <f>IF(ABS(Reduction!H19)&gt;0,((1-(Reduction!H19/100))^-1)*100-100,"")</f>
        <v>44.927536231884091</v>
      </c>
      <c r="I19">
        <f>IF(ABS(Reduction!I19)&gt;0,((1-(Reduction!I19/100))^-1)*100-100,"")</f>
        <v>22.278997011129604</v>
      </c>
      <c r="J19">
        <f>IF(ABS(Reduction!J19)&gt;0,((1-(Reduction!J19/100))^-1)*100-100,"")</f>
        <v>-14.383561643835606</v>
      </c>
      <c r="K19" t="str">
        <f>IF(ABS(Reduction!K19)&gt;0,((1-(Reduction!K19/100))^-1)*100-100,"")</f>
        <v/>
      </c>
      <c r="L19" t="str">
        <f>IF(ABS(Reduction!L19)&gt;0,((1-(Reduction!L19/100))^-1)*100-100,"")</f>
        <v/>
      </c>
      <c r="M19" t="str">
        <f>IF(ABS(Reduction!M19)&gt;0,((1-(Reduction!M19/100))^-1)*100-100,"")</f>
        <v/>
      </c>
      <c r="N19" t="str">
        <f>IF(ABS(Reduction!N19)&gt;0,((1-(Reduction!N19/100))^-1)*100-100,"")</f>
        <v/>
      </c>
      <c r="O19" t="str">
        <f>IF(ABS(Reduction!O19)&gt;0,((1-(Reduction!O19/100))^-1)*100-100,"")</f>
        <v/>
      </c>
      <c r="P19" t="str">
        <f>IF(ABS(Reduction!P19)&gt;0,((1-(Reduction!P19/100))^-1)*100-100,"")</f>
        <v/>
      </c>
      <c r="Q19" t="str">
        <f>IF(ABS(Reduction!Q19)&gt;0,((1-(Reduction!Q19/100))^-1)*100-100,"")</f>
        <v/>
      </c>
      <c r="R19" t="str">
        <f>IF(ABS(Reduction!R19)&gt;0,((1-(Reduction!R19/100))^-1)*100-100,"")</f>
        <v/>
      </c>
      <c r="S19" t="str">
        <f>IF(ABS(Reduction!S19)&gt;0,((1-(Reduction!S19/100))^-1)*100-100,"")</f>
        <v/>
      </c>
      <c r="T19" t="str">
        <f>IF(ABS(Reduction!T19)&gt;0,((1-(Reduction!T19/100))^-1)*100-100,"")</f>
        <v/>
      </c>
      <c r="V19">
        <f t="shared" si="2"/>
        <v>-14.383561643835606</v>
      </c>
      <c r="W19">
        <f t="shared" si="3"/>
        <v>44.927536231884091</v>
      </c>
      <c r="X19" s="7">
        <f t="shared" si="4"/>
        <v>9.6293626479245589</v>
      </c>
      <c r="Y19" s="17">
        <f t="shared" si="5"/>
        <v>14.243750281894638</v>
      </c>
      <c r="Z19" s="16">
        <f t="shared" si="6"/>
        <v>8</v>
      </c>
      <c r="AB19" t="str">
        <f>IF(ABS(Reduction!AB19)=1,Reduction!AB19,"")</f>
        <v/>
      </c>
      <c r="AC19" t="str">
        <f>IF(ABS(Reduction!AC19)=1,Reduction!AC19,"")</f>
        <v/>
      </c>
      <c r="AD19" t="str">
        <f>IF(ABS(Reduction!AD19)=1,Reduction!AD19,"")</f>
        <v/>
      </c>
      <c r="AE19" t="str">
        <f>IF(ABS(Reduction!AE19)=1,Reduction!AE19,"")</f>
        <v/>
      </c>
      <c r="AF19" t="str">
        <f>IF(ABS(Reduction!AF19)=1,Reduction!AF19,"")</f>
        <v/>
      </c>
      <c r="AG19" t="str">
        <f>IF(ABS(Reduction!AG19)=1,Reduction!AG19,"")</f>
        <v/>
      </c>
      <c r="AH19" t="str">
        <f>IF(ABS(Reduction!AH19)=1,Reduction!AH19,"")</f>
        <v/>
      </c>
      <c r="AI19" t="str">
        <f>IF(ABS(Reduction!AI19)=1,Reduction!AI19,"")</f>
        <v/>
      </c>
      <c r="AJ19" t="str">
        <f>IF(ABS(Reduction!AJ19)=1,Reduction!AJ19,"")</f>
        <v/>
      </c>
      <c r="AK19" t="str">
        <f>IF(ABS(Reduction!AK19)=1,Reduction!AK19,"")</f>
        <v/>
      </c>
      <c r="AL19" t="str">
        <f>IF(ABS(Reduction!AL19)=1,Reduction!AL19,"")</f>
        <v/>
      </c>
      <c r="AM19">
        <f t="shared" si="0"/>
        <v>0</v>
      </c>
      <c r="AN19" s="16">
        <f t="shared" si="1"/>
        <v>8</v>
      </c>
    </row>
    <row r="20" spans="1:43">
      <c r="A20" s="2">
        <v>16</v>
      </c>
      <c r="B20" s="11" t="s">
        <v>3</v>
      </c>
      <c r="C20">
        <f>IF(ABS(Reduction!C20)&gt;0,((1-(Reduction!C20/100))^-1)*100-100,"")</f>
        <v>45.772594752186592</v>
      </c>
      <c r="D20" t="str">
        <f>IF(ABS(Reduction!D20)&gt;0,((1-(Reduction!D20/100))^-1)*100-100,"")</f>
        <v/>
      </c>
      <c r="E20" t="str">
        <f>IF(ABS(Reduction!E20)&gt;0,((1-(Reduction!E20/100))^-1)*100-100,"")</f>
        <v/>
      </c>
      <c r="F20" t="str">
        <f>IF(ABS(Reduction!F20)&gt;0,((1-(Reduction!F20/100))^-1)*100-100,"")</f>
        <v/>
      </c>
      <c r="G20" t="str">
        <f>IF(ABS(Reduction!G20)&gt;0,((1-(Reduction!G20/100))^-1)*100-100,"")</f>
        <v/>
      </c>
      <c r="H20" t="str">
        <f>IF(ABS(Reduction!H20)&gt;0,((1-(Reduction!H20/100))^-1)*100-100,"")</f>
        <v/>
      </c>
      <c r="I20" t="str">
        <f>IF(ABS(Reduction!I20)&gt;0,((1-(Reduction!I20/100))^-1)*100-100,"")</f>
        <v/>
      </c>
      <c r="J20" t="str">
        <f>IF(ABS(Reduction!J20)&gt;0,((1-(Reduction!J20/100))^-1)*100-100,"")</f>
        <v/>
      </c>
      <c r="K20" t="str">
        <f>IF(ABS(Reduction!K20)&gt;0,((1-(Reduction!K20/100))^-1)*100-100,"")</f>
        <v/>
      </c>
      <c r="L20" t="str">
        <f>IF(ABS(Reduction!L20)&gt;0,((1-(Reduction!L20/100))^-1)*100-100,"")</f>
        <v/>
      </c>
      <c r="M20" t="str">
        <f>IF(ABS(Reduction!M20)&gt;0,((1-(Reduction!M20/100))^-1)*100-100,"")</f>
        <v/>
      </c>
      <c r="N20" t="str">
        <f>IF(ABS(Reduction!N20)&gt;0,((1-(Reduction!N20/100))^-1)*100-100,"")</f>
        <v/>
      </c>
      <c r="O20" t="str">
        <f>IF(ABS(Reduction!O20)&gt;0,((1-(Reduction!O20/100))^-1)*100-100,"")</f>
        <v/>
      </c>
      <c r="P20" t="str">
        <f>IF(ABS(Reduction!P20)&gt;0,((1-(Reduction!P20/100))^-1)*100-100,"")</f>
        <v/>
      </c>
      <c r="Q20" t="str">
        <f>IF(ABS(Reduction!Q20)&gt;0,((1-(Reduction!Q20/100))^-1)*100-100,"")</f>
        <v/>
      </c>
      <c r="R20" t="str">
        <f>IF(ABS(Reduction!R20)&gt;0,((1-(Reduction!R20/100))^-1)*100-100,"")</f>
        <v/>
      </c>
      <c r="S20" t="str">
        <f>IF(ABS(Reduction!S20)&gt;0,((1-(Reduction!S20/100))^-1)*100-100,"")</f>
        <v/>
      </c>
      <c r="T20" t="str">
        <f>IF(ABS(Reduction!T20)&gt;0,((1-(Reduction!T20/100))^-1)*100-100,"")</f>
        <v/>
      </c>
      <c r="V20">
        <f t="shared" si="2"/>
        <v>45.772594752186592</v>
      </c>
      <c r="W20">
        <f t="shared" si="3"/>
        <v>45.772594752186592</v>
      </c>
      <c r="X20" s="7">
        <f t="shared" si="4"/>
        <v>45.772594752186592</v>
      </c>
      <c r="Y20" s="17">
        <f t="shared" si="5"/>
        <v>45.772594752186592</v>
      </c>
      <c r="Z20" s="16">
        <f t="shared" si="6"/>
        <v>1</v>
      </c>
      <c r="AB20" t="str">
        <f>IF(ABS(Reduction!AB20)=1,Reduction!AB20,"")</f>
        <v/>
      </c>
      <c r="AC20" t="str">
        <f>IF(ABS(Reduction!AC20)=1,Reduction!AC20,"")</f>
        <v/>
      </c>
      <c r="AD20" t="str">
        <f>IF(ABS(Reduction!AD20)=1,Reduction!AD20,"")</f>
        <v/>
      </c>
      <c r="AE20" t="str">
        <f>IF(ABS(Reduction!AE20)=1,Reduction!AE20,"")</f>
        <v/>
      </c>
      <c r="AF20" t="str">
        <f>IF(ABS(Reduction!AF20)=1,Reduction!AF20,"")</f>
        <v/>
      </c>
      <c r="AG20" t="str">
        <f>IF(ABS(Reduction!AG20)=1,Reduction!AG20,"")</f>
        <v/>
      </c>
      <c r="AH20" t="str">
        <f>IF(ABS(Reduction!AH20)=1,Reduction!AH20,"")</f>
        <v/>
      </c>
      <c r="AI20" t="str">
        <f>IF(ABS(Reduction!AI20)=1,Reduction!AI20,"")</f>
        <v/>
      </c>
      <c r="AJ20" t="str">
        <f>IF(ABS(Reduction!AJ20)=1,Reduction!AJ20,"")</f>
        <v/>
      </c>
      <c r="AK20" t="str">
        <f>IF(ABS(Reduction!AK20)=1,Reduction!AK20,"")</f>
        <v/>
      </c>
      <c r="AL20" t="str">
        <f>IF(ABS(Reduction!AL20)=1,Reduction!AL20,"")</f>
        <v/>
      </c>
      <c r="AM20">
        <f t="shared" si="0"/>
        <v>0</v>
      </c>
      <c r="AN20" s="16">
        <f t="shared" si="1"/>
        <v>1</v>
      </c>
    </row>
    <row r="21" spans="1:43">
      <c r="A21" s="2">
        <v>17</v>
      </c>
      <c r="B21" s="11" t="s">
        <v>4</v>
      </c>
      <c r="C21">
        <f>IF(ABS(Reduction!C21)&gt;0,((1-(Reduction!C21/100))^-1)*100-100,"")</f>
        <v>75.438596491228054</v>
      </c>
      <c r="D21" t="str">
        <f>IF(ABS(Reduction!D21)&gt;0,((1-(Reduction!D21/100))^-1)*100-100,"")</f>
        <v/>
      </c>
      <c r="E21" t="str">
        <f>IF(ABS(Reduction!E21)&gt;0,((1-(Reduction!E21/100))^-1)*100-100,"")</f>
        <v/>
      </c>
      <c r="F21" t="str">
        <f>IF(ABS(Reduction!F21)&gt;0,((1-(Reduction!F21/100))^-1)*100-100,"")</f>
        <v/>
      </c>
      <c r="G21" t="str">
        <f>IF(ABS(Reduction!G21)&gt;0,((1-(Reduction!G21/100))^-1)*100-100,"")</f>
        <v/>
      </c>
      <c r="H21" t="str">
        <f>IF(ABS(Reduction!H21)&gt;0,((1-(Reduction!H21/100))^-1)*100-100,"")</f>
        <v/>
      </c>
      <c r="I21" t="str">
        <f>IF(ABS(Reduction!I21)&gt;0,((1-(Reduction!I21/100))^-1)*100-100,"")</f>
        <v/>
      </c>
      <c r="J21" t="str">
        <f>IF(ABS(Reduction!J21)&gt;0,((1-(Reduction!J21/100))^-1)*100-100,"")</f>
        <v/>
      </c>
      <c r="K21" t="str">
        <f>IF(ABS(Reduction!K21)&gt;0,((1-(Reduction!K21/100))^-1)*100-100,"")</f>
        <v/>
      </c>
      <c r="L21" t="str">
        <f>IF(ABS(Reduction!L21)&gt;0,((1-(Reduction!L21/100))^-1)*100-100,"")</f>
        <v/>
      </c>
      <c r="M21" t="str">
        <f>IF(ABS(Reduction!M21)&gt;0,((1-(Reduction!M21/100))^-1)*100-100,"")</f>
        <v/>
      </c>
      <c r="N21" t="str">
        <f>IF(ABS(Reduction!N21)&gt;0,((1-(Reduction!N21/100))^-1)*100-100,"")</f>
        <v/>
      </c>
      <c r="O21" t="str">
        <f>IF(ABS(Reduction!O21)&gt;0,((1-(Reduction!O21/100))^-1)*100-100,"")</f>
        <v/>
      </c>
      <c r="P21" t="str">
        <f>IF(ABS(Reduction!P21)&gt;0,((1-(Reduction!P21/100))^-1)*100-100,"")</f>
        <v/>
      </c>
      <c r="Q21" t="str">
        <f>IF(ABS(Reduction!Q21)&gt;0,((1-(Reduction!Q21/100))^-1)*100-100,"")</f>
        <v/>
      </c>
      <c r="R21" t="str">
        <f>IF(ABS(Reduction!R21)&gt;0,((1-(Reduction!R21/100))^-1)*100-100,"")</f>
        <v/>
      </c>
      <c r="S21" t="str">
        <f>IF(ABS(Reduction!S21)&gt;0,((1-(Reduction!S21/100))^-1)*100-100,"")</f>
        <v/>
      </c>
      <c r="T21" t="str">
        <f>IF(ABS(Reduction!T21)&gt;0,((1-(Reduction!T21/100))^-1)*100-100,"")</f>
        <v/>
      </c>
      <c r="V21">
        <f t="shared" si="2"/>
        <v>75.438596491228054</v>
      </c>
      <c r="W21">
        <f t="shared" si="3"/>
        <v>75.438596491228054</v>
      </c>
      <c r="X21" s="7">
        <f t="shared" si="4"/>
        <v>75.438596491228054</v>
      </c>
      <c r="Y21" s="17">
        <f t="shared" si="5"/>
        <v>75.438596491228054</v>
      </c>
      <c r="Z21" s="16">
        <f t="shared" si="6"/>
        <v>1</v>
      </c>
      <c r="AB21" t="str">
        <f>IF(ABS(Reduction!AB21)=1,Reduction!AB21,"")</f>
        <v/>
      </c>
      <c r="AC21" t="str">
        <f>IF(ABS(Reduction!AC21)=1,Reduction!AC21,"")</f>
        <v/>
      </c>
      <c r="AD21" t="str">
        <f>IF(ABS(Reduction!AD21)=1,Reduction!AD21,"")</f>
        <v/>
      </c>
      <c r="AE21" t="str">
        <f>IF(ABS(Reduction!AE21)=1,Reduction!AE21,"")</f>
        <v/>
      </c>
      <c r="AF21" t="str">
        <f>IF(ABS(Reduction!AF21)=1,Reduction!AF21,"")</f>
        <v/>
      </c>
      <c r="AG21" t="str">
        <f>IF(ABS(Reduction!AG21)=1,Reduction!AG21,"")</f>
        <v/>
      </c>
      <c r="AH21" t="str">
        <f>IF(ABS(Reduction!AH21)=1,Reduction!AH21,"")</f>
        <v/>
      </c>
      <c r="AI21" t="str">
        <f>IF(ABS(Reduction!AI21)=1,Reduction!AI21,"")</f>
        <v/>
      </c>
      <c r="AJ21" t="str">
        <f>IF(ABS(Reduction!AJ21)=1,Reduction!AJ21,"")</f>
        <v/>
      </c>
      <c r="AK21" t="str">
        <f>IF(ABS(Reduction!AK21)=1,Reduction!AK21,"")</f>
        <v/>
      </c>
      <c r="AL21" t="str">
        <f>IF(ABS(Reduction!AL21)=1,Reduction!AL21,"")</f>
        <v/>
      </c>
      <c r="AM21">
        <f t="shared" si="0"/>
        <v>0</v>
      </c>
      <c r="AN21" s="16">
        <f t="shared" si="1"/>
        <v>1</v>
      </c>
    </row>
    <row r="22" spans="1:43">
      <c r="A22" s="2">
        <v>18</v>
      </c>
      <c r="B22" s="11" t="s">
        <v>27</v>
      </c>
      <c r="C22" t="str">
        <f>IF(ABS(Reduction!C22)&gt;0,((1-(Reduction!C22/100))^-1)*100-100,"")</f>
        <v/>
      </c>
      <c r="D22" t="str">
        <f>IF(ABS(Reduction!D22)&gt;0,((1-(Reduction!D22/100))^-1)*100-100,"")</f>
        <v/>
      </c>
      <c r="E22" t="str">
        <f>IF(ABS(Reduction!E22)&gt;0,((1-(Reduction!E22/100))^-1)*100-100,"")</f>
        <v/>
      </c>
      <c r="F22" t="str">
        <f>IF(ABS(Reduction!F22)&gt;0,((1-(Reduction!F22/100))^-1)*100-100,"")</f>
        <v/>
      </c>
      <c r="G22" t="str">
        <f>IF(ABS(Reduction!G22)&gt;0,((1-(Reduction!G22/100))^-1)*100-100,"")</f>
        <v/>
      </c>
      <c r="H22" t="str">
        <f>IF(ABS(Reduction!H22)&gt;0,((1-(Reduction!H22/100))^-1)*100-100,"")</f>
        <v/>
      </c>
      <c r="I22" t="str">
        <f>IF(ABS(Reduction!I22)&gt;0,((1-(Reduction!I22/100))^-1)*100-100,"")</f>
        <v/>
      </c>
      <c r="J22" t="str">
        <f>IF(ABS(Reduction!J22)&gt;0,((1-(Reduction!J22/100))^-1)*100-100,"")</f>
        <v/>
      </c>
      <c r="K22" t="str">
        <f>IF(ABS(Reduction!K22)&gt;0,((1-(Reduction!K22/100))^-1)*100-100,"")</f>
        <v/>
      </c>
      <c r="L22" t="str">
        <f>IF(ABS(Reduction!L22)&gt;0,((1-(Reduction!L22/100))^-1)*100-100,"")</f>
        <v/>
      </c>
      <c r="M22" t="str">
        <f>IF(ABS(Reduction!M22)&gt;0,((1-(Reduction!M22/100))^-1)*100-100,"")</f>
        <v/>
      </c>
      <c r="N22" t="str">
        <f>IF(ABS(Reduction!N22)&gt;0,((1-(Reduction!N22/100))^-1)*100-100,"")</f>
        <v/>
      </c>
      <c r="O22" t="str">
        <f>IF(ABS(Reduction!O22)&gt;0,((1-(Reduction!O22/100))^-1)*100-100,"")</f>
        <v/>
      </c>
      <c r="P22" t="str">
        <f>IF(ABS(Reduction!P22)&gt;0,((1-(Reduction!P22/100))^-1)*100-100,"")</f>
        <v/>
      </c>
      <c r="Q22" t="str">
        <f>IF(ABS(Reduction!Q22)&gt;0,((1-(Reduction!Q22/100))^-1)*100-100,"")</f>
        <v/>
      </c>
      <c r="R22" t="str">
        <f>IF(ABS(Reduction!R22)&gt;0,((1-(Reduction!R22/100))^-1)*100-100,"")</f>
        <v/>
      </c>
      <c r="S22" t="str">
        <f>IF(ABS(Reduction!S22)&gt;0,((1-(Reduction!S22/100))^-1)*100-100,"")</f>
        <v/>
      </c>
      <c r="T22" t="str">
        <f>IF(ABS(Reduction!T22)&gt;0,((1-(Reduction!T22/100))^-1)*100-100,"")</f>
        <v/>
      </c>
      <c r="V22" t="str">
        <f t="shared" si="2"/>
        <v/>
      </c>
      <c r="W22" t="str">
        <f t="shared" si="3"/>
        <v/>
      </c>
      <c r="X22" s="7" t="str">
        <f t="shared" si="4"/>
        <v/>
      </c>
      <c r="Y22" s="17" t="str">
        <f t="shared" si="5"/>
        <v/>
      </c>
      <c r="Z22" s="16">
        <f t="shared" si="6"/>
        <v>0</v>
      </c>
      <c r="AB22" t="str">
        <f>IF(ABS(Reduction!AB22)=1,Reduction!AB22,"")</f>
        <v/>
      </c>
      <c r="AC22" t="str">
        <f>IF(ABS(Reduction!AC22)=1,Reduction!AC22,"")</f>
        <v/>
      </c>
      <c r="AD22" t="str">
        <f>IF(ABS(Reduction!AD22)=1,Reduction!AD22,"")</f>
        <v/>
      </c>
      <c r="AE22" t="str">
        <f>IF(ABS(Reduction!AE22)=1,Reduction!AE22,"")</f>
        <v/>
      </c>
      <c r="AF22" t="str">
        <f>IF(ABS(Reduction!AF22)=1,Reduction!AF22,"")</f>
        <v/>
      </c>
      <c r="AG22" t="str">
        <f>IF(ABS(Reduction!AG22)=1,Reduction!AG22,"")</f>
        <v/>
      </c>
      <c r="AH22" t="str">
        <f>IF(ABS(Reduction!AH22)=1,Reduction!AH22,"")</f>
        <v/>
      </c>
      <c r="AI22" t="str">
        <f>IF(ABS(Reduction!AI22)=1,Reduction!AI22,"")</f>
        <v/>
      </c>
      <c r="AJ22" t="str">
        <f>IF(ABS(Reduction!AJ22)=1,Reduction!AJ22,"")</f>
        <v/>
      </c>
      <c r="AK22" t="str">
        <f>IF(ABS(Reduction!AK22)=1,Reduction!AK22,"")</f>
        <v/>
      </c>
      <c r="AL22" t="str">
        <f>IF(ABS(Reduction!AL22)=1,Reduction!AL22,"")</f>
        <v/>
      </c>
      <c r="AM22">
        <f t="shared" si="0"/>
        <v>0</v>
      </c>
      <c r="AN22" s="16">
        <f t="shared" si="1"/>
        <v>0</v>
      </c>
    </row>
    <row r="23" spans="1:43">
      <c r="A23" s="2">
        <v>19</v>
      </c>
      <c r="B23" s="11" t="s">
        <v>31</v>
      </c>
      <c r="C23">
        <f>IF(ABS(Reduction!C23)&gt;0,((1-(Reduction!C23/100))^-1)*100-100,"")</f>
        <v>4.1666666666666714</v>
      </c>
      <c r="D23">
        <f>IF(ABS(Reduction!D23)&gt;0,((1-(Reduction!D23/100))^-1)*100-100,"")</f>
        <v>3.1991744066047545</v>
      </c>
      <c r="E23" t="str">
        <f>IF(ABS(Reduction!E23)&gt;0,((1-(Reduction!E23/100))^-1)*100-100,"")</f>
        <v/>
      </c>
      <c r="F23" t="str">
        <f>IF(ABS(Reduction!F23)&gt;0,((1-(Reduction!F23/100))^-1)*100-100,"")</f>
        <v/>
      </c>
      <c r="G23" t="str">
        <f>IF(ABS(Reduction!G23)&gt;0,((1-(Reduction!G23/100))^-1)*100-100,"")</f>
        <v/>
      </c>
      <c r="H23" t="str">
        <f>IF(ABS(Reduction!H23)&gt;0,((1-(Reduction!H23/100))^-1)*100-100,"")</f>
        <v/>
      </c>
      <c r="I23" t="str">
        <f>IF(ABS(Reduction!I23)&gt;0,((1-(Reduction!I23/100))^-1)*100-100,"")</f>
        <v/>
      </c>
      <c r="J23" t="str">
        <f>IF(ABS(Reduction!J23)&gt;0,((1-(Reduction!J23/100))^-1)*100-100,"")</f>
        <v/>
      </c>
      <c r="K23" t="str">
        <f>IF(ABS(Reduction!K23)&gt;0,((1-(Reduction!K23/100))^-1)*100-100,"")</f>
        <v/>
      </c>
      <c r="L23" t="str">
        <f>IF(ABS(Reduction!L23)&gt;0,((1-(Reduction!L23/100))^-1)*100-100,"")</f>
        <v/>
      </c>
      <c r="M23" t="str">
        <f>IF(ABS(Reduction!M23)&gt;0,((1-(Reduction!M23/100))^-1)*100-100,"")</f>
        <v/>
      </c>
      <c r="N23" t="str">
        <f>IF(ABS(Reduction!N23)&gt;0,((1-(Reduction!N23/100))^-1)*100-100,"")</f>
        <v/>
      </c>
      <c r="O23" t="str">
        <f>IF(ABS(Reduction!O23)&gt;0,((1-(Reduction!O23/100))^-1)*100-100,"")</f>
        <v/>
      </c>
      <c r="P23" t="str">
        <f>IF(ABS(Reduction!P23)&gt;0,((1-(Reduction!P23/100))^-1)*100-100,"")</f>
        <v/>
      </c>
      <c r="Q23" t="str">
        <f>IF(ABS(Reduction!Q23)&gt;0,((1-(Reduction!Q23/100))^-1)*100-100,"")</f>
        <v/>
      </c>
      <c r="R23" t="str">
        <f>IF(ABS(Reduction!R23)&gt;0,((1-(Reduction!R23/100))^-1)*100-100,"")</f>
        <v/>
      </c>
      <c r="S23" t="str">
        <f>IF(ABS(Reduction!S23)&gt;0,((1-(Reduction!S23/100))^-1)*100-100,"")</f>
        <v/>
      </c>
      <c r="T23" t="str">
        <f>IF(ABS(Reduction!T23)&gt;0,((1-(Reduction!T23/100))^-1)*100-100,"")</f>
        <v/>
      </c>
      <c r="V23">
        <f t="shared" si="2"/>
        <v>3.1991744066047545</v>
      </c>
      <c r="W23">
        <f t="shared" si="3"/>
        <v>4.1666666666666714</v>
      </c>
      <c r="X23" s="7">
        <f t="shared" si="4"/>
        <v>3.6829205366357129</v>
      </c>
      <c r="Y23" s="17">
        <f t="shared" si="5"/>
        <v>3.6829205366357129</v>
      </c>
      <c r="Z23" s="16">
        <f t="shared" si="6"/>
        <v>2</v>
      </c>
      <c r="AB23" t="str">
        <f>IF(ABS(Reduction!AB23)=1,Reduction!AB23,"")</f>
        <v/>
      </c>
      <c r="AC23" t="str">
        <f>IF(ABS(Reduction!AC23)=1,Reduction!AC23,"")</f>
        <v/>
      </c>
      <c r="AD23" t="str">
        <f>IF(ABS(Reduction!AD23)=1,Reduction!AD23,"")</f>
        <v/>
      </c>
      <c r="AE23" t="str">
        <f>IF(ABS(Reduction!AE23)=1,Reduction!AE23,"")</f>
        <v/>
      </c>
      <c r="AF23" t="str">
        <f>IF(ABS(Reduction!AF23)=1,Reduction!AF23,"")</f>
        <v/>
      </c>
      <c r="AG23" t="str">
        <f>IF(ABS(Reduction!AG23)=1,Reduction!AG23,"")</f>
        <v/>
      </c>
      <c r="AH23" t="str">
        <f>IF(ABS(Reduction!AH23)=1,Reduction!AH23,"")</f>
        <v/>
      </c>
      <c r="AI23" t="str">
        <f>IF(ABS(Reduction!AI23)=1,Reduction!AI23,"")</f>
        <v/>
      </c>
      <c r="AJ23" t="str">
        <f>IF(ABS(Reduction!AJ23)=1,Reduction!AJ23,"")</f>
        <v/>
      </c>
      <c r="AK23" t="str">
        <f>IF(ABS(Reduction!AK23)=1,Reduction!AK23,"")</f>
        <v/>
      </c>
      <c r="AL23" t="str">
        <f>IF(ABS(Reduction!AL23)=1,Reduction!AL23,"")</f>
        <v/>
      </c>
      <c r="AM23">
        <f t="shared" si="0"/>
        <v>0</v>
      </c>
      <c r="AN23" s="16">
        <f t="shared" si="1"/>
        <v>2</v>
      </c>
    </row>
    <row r="24" spans="1:43">
      <c r="A24" s="2">
        <v>20</v>
      </c>
      <c r="B24" s="11" t="s">
        <v>32</v>
      </c>
      <c r="C24">
        <f>IF(ABS(Reduction!C24)&gt;0,((1-(Reduction!C24/100))^-1)*100-100,"")</f>
        <v>12.785237200266323</v>
      </c>
      <c r="D24">
        <f>IF(ABS(Reduction!D24)&gt;0,((1-(Reduction!D24/100))^-1)*100-100,"")</f>
        <v>23.980170979272629</v>
      </c>
      <c r="E24" t="str">
        <f>IF(ABS(Reduction!E24)&gt;0,((1-(Reduction!E24/100))^-1)*100-100,"")</f>
        <v/>
      </c>
      <c r="F24" t="str">
        <f>IF(ABS(Reduction!F24)&gt;0,((1-(Reduction!F24/100))^-1)*100-100,"")</f>
        <v/>
      </c>
      <c r="G24" t="str">
        <f>IF(ABS(Reduction!G24)&gt;0,((1-(Reduction!G24/100))^-1)*100-100,"")</f>
        <v/>
      </c>
      <c r="H24" t="str">
        <f>IF(ABS(Reduction!H24)&gt;0,((1-(Reduction!H24/100))^-1)*100-100,"")</f>
        <v/>
      </c>
      <c r="I24" t="str">
        <f>IF(ABS(Reduction!I24)&gt;0,((1-(Reduction!I24/100))^-1)*100-100,"")</f>
        <v/>
      </c>
      <c r="J24" t="str">
        <f>IF(ABS(Reduction!J24)&gt;0,((1-(Reduction!J24/100))^-1)*100-100,"")</f>
        <v/>
      </c>
      <c r="K24" t="str">
        <f>IF(ABS(Reduction!K24)&gt;0,((1-(Reduction!K24/100))^-1)*100-100,"")</f>
        <v/>
      </c>
      <c r="L24" t="str">
        <f>IF(ABS(Reduction!L24)&gt;0,((1-(Reduction!L24/100))^-1)*100-100,"")</f>
        <v/>
      </c>
      <c r="M24" t="str">
        <f>IF(ABS(Reduction!M24)&gt;0,((1-(Reduction!M24/100))^-1)*100-100,"")</f>
        <v/>
      </c>
      <c r="N24" t="str">
        <f>IF(ABS(Reduction!N24)&gt;0,((1-(Reduction!N24/100))^-1)*100-100,"")</f>
        <v/>
      </c>
      <c r="O24" t="str">
        <f>IF(ABS(Reduction!O24)&gt;0,((1-(Reduction!O24/100))^-1)*100-100,"")</f>
        <v/>
      </c>
      <c r="P24" t="str">
        <f>IF(ABS(Reduction!P24)&gt;0,((1-(Reduction!P24/100))^-1)*100-100,"")</f>
        <v/>
      </c>
      <c r="Q24" t="str">
        <f>IF(ABS(Reduction!Q24)&gt;0,((1-(Reduction!Q24/100))^-1)*100-100,"")</f>
        <v/>
      </c>
      <c r="R24" t="str">
        <f>IF(ABS(Reduction!R24)&gt;0,((1-(Reduction!R24/100))^-1)*100-100,"")</f>
        <v/>
      </c>
      <c r="S24" t="str">
        <f>IF(ABS(Reduction!S24)&gt;0,((1-(Reduction!S24/100))^-1)*100-100,"")</f>
        <v/>
      </c>
      <c r="T24" t="str">
        <f>IF(ABS(Reduction!T24)&gt;0,((1-(Reduction!T24/100))^-1)*100-100,"")</f>
        <v/>
      </c>
      <c r="U24" s="13"/>
      <c r="V24" s="13">
        <f t="shared" si="2"/>
        <v>12.785237200266323</v>
      </c>
      <c r="W24" s="13">
        <f t="shared" si="3"/>
        <v>23.980170979272629</v>
      </c>
      <c r="X24" s="14">
        <f t="shared" si="4"/>
        <v>18.382704089769476</v>
      </c>
      <c r="Y24" s="17">
        <f t="shared" si="5"/>
        <v>18.382704089769476</v>
      </c>
      <c r="Z24" s="16">
        <f t="shared" si="6"/>
        <v>2</v>
      </c>
      <c r="AA24" s="13"/>
      <c r="AB24">
        <f>IF(ABS(Reduction!AB24)=1,Reduction!AB24,"")</f>
        <v>1</v>
      </c>
      <c r="AC24" t="str">
        <f>IF(ABS(Reduction!AC24)=1,Reduction!AC24,"")</f>
        <v/>
      </c>
      <c r="AD24" t="str">
        <f>IF(ABS(Reduction!AD24)=1,Reduction!AD24,"")</f>
        <v/>
      </c>
      <c r="AE24" t="str">
        <f>IF(ABS(Reduction!AE24)=1,Reduction!AE24,"")</f>
        <v/>
      </c>
      <c r="AF24" t="str">
        <f>IF(ABS(Reduction!AF24)=1,Reduction!AF24,"")</f>
        <v/>
      </c>
      <c r="AG24" t="str">
        <f>IF(ABS(Reduction!AG24)=1,Reduction!AG24,"")</f>
        <v/>
      </c>
      <c r="AH24" t="str">
        <f>IF(ABS(Reduction!AH24)=1,Reduction!AH24,"")</f>
        <v/>
      </c>
      <c r="AI24" t="str">
        <f>IF(ABS(Reduction!AI24)=1,Reduction!AI24,"")</f>
        <v/>
      </c>
      <c r="AJ24" t="str">
        <f>IF(ABS(Reduction!AJ24)=1,Reduction!AJ24,"")</f>
        <v/>
      </c>
      <c r="AK24" t="str">
        <f>IF(ABS(Reduction!AK24)=1,Reduction!AK24,"")</f>
        <v/>
      </c>
      <c r="AL24" t="str">
        <f>IF(ABS(Reduction!AL24)=1,Reduction!AL24,"")</f>
        <v/>
      </c>
      <c r="AM24">
        <f t="shared" si="0"/>
        <v>1</v>
      </c>
      <c r="AN24" s="16">
        <f t="shared" si="1"/>
        <v>3</v>
      </c>
    </row>
    <row r="25" spans="1:43">
      <c r="A25" s="2">
        <v>21</v>
      </c>
      <c r="B25" s="11" t="s">
        <v>33</v>
      </c>
      <c r="C25" t="str">
        <f>IF(ABS(Reduction!C25)&gt;0,((1-(Reduction!C25/100))^-1)*100-100,"")</f>
        <v/>
      </c>
      <c r="D25" t="str">
        <f>IF(ABS(Reduction!D25)&gt;0,((1-(Reduction!D25/100))^-1)*100-100,"")</f>
        <v/>
      </c>
      <c r="E25" t="str">
        <f>IF(ABS(Reduction!E25)&gt;0,((1-(Reduction!E25/100))^-1)*100-100,"")</f>
        <v/>
      </c>
      <c r="F25" t="str">
        <f>IF(ABS(Reduction!F25)&gt;0,((1-(Reduction!F25/100))^-1)*100-100,"")</f>
        <v/>
      </c>
      <c r="G25" t="str">
        <f>IF(ABS(Reduction!G25)&gt;0,((1-(Reduction!G25/100))^-1)*100-100,"")</f>
        <v/>
      </c>
      <c r="H25" t="str">
        <f>IF(ABS(Reduction!H25)&gt;0,((1-(Reduction!H25/100))^-1)*100-100,"")</f>
        <v/>
      </c>
      <c r="I25" t="str">
        <f>IF(ABS(Reduction!I25)&gt;0,((1-(Reduction!I25/100))^-1)*100-100,"")</f>
        <v/>
      </c>
      <c r="J25" t="str">
        <f>IF(ABS(Reduction!J25)&gt;0,((1-(Reduction!J25/100))^-1)*100-100,"")</f>
        <v/>
      </c>
      <c r="K25" t="str">
        <f>IF(ABS(Reduction!K25)&gt;0,((1-(Reduction!K25/100))^-1)*100-100,"")</f>
        <v/>
      </c>
      <c r="L25" t="str">
        <f>IF(ABS(Reduction!L25)&gt;0,((1-(Reduction!L25/100))^-1)*100-100,"")</f>
        <v/>
      </c>
      <c r="M25" t="str">
        <f>IF(ABS(Reduction!M25)&gt;0,((1-(Reduction!M25/100))^-1)*100-100,"")</f>
        <v/>
      </c>
      <c r="N25" t="str">
        <f>IF(ABS(Reduction!N25)&gt;0,((1-(Reduction!N25/100))^-1)*100-100,"")</f>
        <v/>
      </c>
      <c r="O25" t="str">
        <f>IF(ABS(Reduction!O25)&gt;0,((1-(Reduction!O25/100))^-1)*100-100,"")</f>
        <v/>
      </c>
      <c r="P25" t="str">
        <f>IF(ABS(Reduction!P25)&gt;0,((1-(Reduction!P25/100))^-1)*100-100,"")</f>
        <v/>
      </c>
      <c r="Q25" t="str">
        <f>IF(ABS(Reduction!Q25)&gt;0,((1-(Reduction!Q25/100))^-1)*100-100,"")</f>
        <v/>
      </c>
      <c r="R25" t="str">
        <f>IF(ABS(Reduction!R25)&gt;0,((1-(Reduction!R25/100))^-1)*100-100,"")</f>
        <v/>
      </c>
      <c r="S25" t="str">
        <f>IF(ABS(Reduction!S25)&gt;0,((1-(Reduction!S25/100))^-1)*100-100,"")</f>
        <v/>
      </c>
      <c r="T25" t="str">
        <f>IF(ABS(Reduction!T25)&gt;0,((1-(Reduction!T25/100))^-1)*100-100,"")</f>
        <v/>
      </c>
      <c r="U25" s="13"/>
      <c r="V25" s="13" t="str">
        <f t="shared" si="2"/>
        <v/>
      </c>
      <c r="W25" s="13" t="str">
        <f t="shared" si="3"/>
        <v/>
      </c>
      <c r="X25" s="14" t="str">
        <f t="shared" si="4"/>
        <v/>
      </c>
      <c r="Y25" s="17" t="str">
        <f t="shared" si="5"/>
        <v/>
      </c>
      <c r="Z25" s="16">
        <f t="shared" si="6"/>
        <v>0</v>
      </c>
      <c r="AA25" s="13"/>
      <c r="AB25" t="str">
        <f>IF(ABS(Reduction!AB25)=1,Reduction!AB25,"")</f>
        <v/>
      </c>
      <c r="AC25" t="str">
        <f>IF(ABS(Reduction!AC25)=1,Reduction!AC25,"")</f>
        <v/>
      </c>
      <c r="AD25" t="str">
        <f>IF(ABS(Reduction!AD25)=1,Reduction!AD25,"")</f>
        <v/>
      </c>
      <c r="AE25" t="str">
        <f>IF(ABS(Reduction!AE25)=1,Reduction!AE25,"")</f>
        <v/>
      </c>
      <c r="AF25" t="str">
        <f>IF(ABS(Reduction!AF25)=1,Reduction!AF25,"")</f>
        <v/>
      </c>
      <c r="AG25" t="str">
        <f>IF(ABS(Reduction!AG25)=1,Reduction!AG25,"")</f>
        <v/>
      </c>
      <c r="AH25" t="str">
        <f>IF(ABS(Reduction!AH25)=1,Reduction!AH25,"")</f>
        <v/>
      </c>
      <c r="AI25" t="str">
        <f>IF(ABS(Reduction!AI25)=1,Reduction!AI25,"")</f>
        <v/>
      </c>
      <c r="AJ25" t="str">
        <f>IF(ABS(Reduction!AJ25)=1,Reduction!AJ25,"")</f>
        <v/>
      </c>
      <c r="AK25" t="str">
        <f>IF(ABS(Reduction!AK25)=1,Reduction!AK25,"")</f>
        <v/>
      </c>
      <c r="AL25" t="str">
        <f>IF(ABS(Reduction!AL25)=1,Reduction!AL25,"")</f>
        <v/>
      </c>
      <c r="AM25">
        <f t="shared" si="0"/>
        <v>0</v>
      </c>
      <c r="AN25" s="16">
        <f t="shared" si="1"/>
        <v>0</v>
      </c>
    </row>
    <row r="26" spans="1:43">
      <c r="A26" s="2">
        <v>22</v>
      </c>
      <c r="B26" s="11">
        <v>3.5</v>
      </c>
      <c r="C26">
        <f>IF(ABS(Reduction!C26)&gt;0,((1-(Reduction!C26/100))^-1)*100-100,"")</f>
        <v>18.626437276847142</v>
      </c>
      <c r="D26" t="str">
        <f>IF(ABS(Reduction!D26)&gt;0,((1-(Reduction!D26/100))^-1)*100-100,"")</f>
        <v/>
      </c>
      <c r="E26" t="str">
        <f>IF(ABS(Reduction!E26)&gt;0,((1-(Reduction!E26/100))^-1)*100-100,"")</f>
        <v/>
      </c>
      <c r="F26" t="str">
        <f>IF(ABS(Reduction!F26)&gt;0,((1-(Reduction!F26/100))^-1)*100-100,"")</f>
        <v/>
      </c>
      <c r="G26" t="str">
        <f>IF(ABS(Reduction!G26)&gt;0,((1-(Reduction!G26/100))^-1)*100-100,"")</f>
        <v/>
      </c>
      <c r="H26" t="str">
        <f>IF(ABS(Reduction!H26)&gt;0,((1-(Reduction!H26/100))^-1)*100-100,"")</f>
        <v/>
      </c>
      <c r="I26" t="str">
        <f>IF(ABS(Reduction!I26)&gt;0,((1-(Reduction!I26/100))^-1)*100-100,"")</f>
        <v/>
      </c>
      <c r="J26" t="str">
        <f>IF(ABS(Reduction!J26)&gt;0,((1-(Reduction!J26/100))^-1)*100-100,"")</f>
        <v/>
      </c>
      <c r="K26" t="str">
        <f>IF(ABS(Reduction!K26)&gt;0,((1-(Reduction!K26/100))^-1)*100-100,"")</f>
        <v/>
      </c>
      <c r="L26" t="str">
        <f>IF(ABS(Reduction!L26)&gt;0,((1-(Reduction!L26/100))^-1)*100-100,"")</f>
        <v/>
      </c>
      <c r="M26" t="str">
        <f>IF(ABS(Reduction!M26)&gt;0,((1-(Reduction!M26/100))^-1)*100-100,"")</f>
        <v/>
      </c>
      <c r="N26" t="str">
        <f>IF(ABS(Reduction!N26)&gt;0,((1-(Reduction!N26/100))^-1)*100-100,"")</f>
        <v/>
      </c>
      <c r="O26" t="str">
        <f>IF(ABS(Reduction!O26)&gt;0,((1-(Reduction!O26/100))^-1)*100-100,"")</f>
        <v/>
      </c>
      <c r="P26" t="str">
        <f>IF(ABS(Reduction!P26)&gt;0,((1-(Reduction!P26/100))^-1)*100-100,"")</f>
        <v/>
      </c>
      <c r="Q26" t="str">
        <f>IF(ABS(Reduction!Q26)&gt;0,((1-(Reduction!Q26/100))^-1)*100-100,"")</f>
        <v/>
      </c>
      <c r="R26" t="str">
        <f>IF(ABS(Reduction!R26)&gt;0,((1-(Reduction!R26/100))^-1)*100-100,"")</f>
        <v/>
      </c>
      <c r="S26" t="str">
        <f>IF(ABS(Reduction!S26)&gt;0,((1-(Reduction!S26/100))^-1)*100-100,"")</f>
        <v/>
      </c>
      <c r="T26" t="str">
        <f>IF(ABS(Reduction!T26)&gt;0,((1-(Reduction!T26/100))^-1)*100-100,"")</f>
        <v/>
      </c>
      <c r="U26" s="13"/>
      <c r="V26" s="13">
        <f>IF(COUNT(C26:T26)=0,"",MIN(C26:T26))</f>
        <v>18.626437276847142</v>
      </c>
      <c r="W26" s="13">
        <f>IF(COUNT(C26:T26)=0,"",MAX(C26:T26))</f>
        <v>18.626437276847142</v>
      </c>
      <c r="X26" s="14">
        <f>IF(COUNT(C26:T26)=0,"",MEDIAN(C26:T26))</f>
        <v>18.626437276847142</v>
      </c>
      <c r="Y26" s="17">
        <f>IF(COUNT(C26:T26)=0,"",AVERAGE(C26:T26))</f>
        <v>18.626437276847142</v>
      </c>
      <c r="Z26" s="16">
        <f>COUNT(C26:T26)</f>
        <v>1</v>
      </c>
      <c r="AA26" s="13"/>
      <c r="AB26" t="str">
        <f>IF(ABS(Reduction!AB26)=1,Reduction!AB26,"")</f>
        <v/>
      </c>
      <c r="AC26" t="str">
        <f>IF(ABS(Reduction!AC26)=1,Reduction!AC26,"")</f>
        <v/>
      </c>
      <c r="AD26" t="str">
        <f>IF(ABS(Reduction!AD26)=1,Reduction!AD26,"")</f>
        <v/>
      </c>
      <c r="AE26" t="str">
        <f>IF(ABS(Reduction!AE26)=1,Reduction!AE26,"")</f>
        <v/>
      </c>
      <c r="AF26" t="str">
        <f>IF(ABS(Reduction!AF26)=1,Reduction!AF26,"")</f>
        <v/>
      </c>
      <c r="AG26" t="str">
        <f>IF(ABS(Reduction!AG26)=1,Reduction!AG26,"")</f>
        <v/>
      </c>
      <c r="AH26" t="str">
        <f>IF(ABS(Reduction!AH26)=1,Reduction!AH26,"")</f>
        <v/>
      </c>
      <c r="AI26" t="str">
        <f>IF(ABS(Reduction!AI26)=1,Reduction!AI26,"")</f>
        <v/>
      </c>
      <c r="AJ26" t="str">
        <f>IF(ABS(Reduction!AJ26)=1,Reduction!AJ26,"")</f>
        <v/>
      </c>
      <c r="AK26" t="str">
        <f>IF(ABS(Reduction!AK26)=1,Reduction!AK26,"")</f>
        <v/>
      </c>
      <c r="AL26" t="str">
        <f>IF(ABS(Reduction!AL26)=1,Reduction!AL26,"")</f>
        <v/>
      </c>
      <c r="AM26">
        <f t="shared" si="0"/>
        <v>0</v>
      </c>
      <c r="AN26" s="16">
        <f t="shared" si="1"/>
        <v>1</v>
      </c>
      <c r="AP26">
        <f>SUM(AN17:AN26)</f>
        <v>17</v>
      </c>
      <c r="AQ26">
        <f>SUM(Z17:Z26)</f>
        <v>16</v>
      </c>
    </row>
    <row r="27" spans="1:43">
      <c r="A27" s="2">
        <v>23</v>
      </c>
      <c r="B27" s="11">
        <v>4.0999999999999996</v>
      </c>
      <c r="C27">
        <f>IF(ABS(Reduction!C27)&gt;0,((1-(Reduction!C27/100))^-1)*100-100,"")</f>
        <v>47.122471584124924</v>
      </c>
      <c r="D27" t="str">
        <f>IF(ABS(Reduction!D27)&gt;0,((1-(Reduction!D27/100))^-1)*100-100,"")</f>
        <v/>
      </c>
      <c r="E27" t="str">
        <f>IF(ABS(Reduction!E27)&gt;0,((1-(Reduction!E27/100))^-1)*100-100,"")</f>
        <v/>
      </c>
      <c r="F27" t="str">
        <f>IF(ABS(Reduction!F27)&gt;0,((1-(Reduction!F27/100))^-1)*100-100,"")</f>
        <v/>
      </c>
      <c r="G27" t="str">
        <f>IF(ABS(Reduction!G27)&gt;0,((1-(Reduction!G27/100))^-1)*100-100,"")</f>
        <v/>
      </c>
      <c r="H27" t="str">
        <f>IF(ABS(Reduction!H27)&gt;0,((1-(Reduction!H27/100))^-1)*100-100,"")</f>
        <v/>
      </c>
      <c r="I27" t="str">
        <f>IF(ABS(Reduction!I27)&gt;0,((1-(Reduction!I27/100))^-1)*100-100,"")</f>
        <v/>
      </c>
      <c r="J27" t="str">
        <f>IF(ABS(Reduction!J27)&gt;0,((1-(Reduction!J27/100))^-1)*100-100,"")</f>
        <v/>
      </c>
      <c r="K27" t="str">
        <f>IF(ABS(Reduction!K27)&gt;0,((1-(Reduction!K27/100))^-1)*100-100,"")</f>
        <v/>
      </c>
      <c r="L27" t="str">
        <f>IF(ABS(Reduction!L27)&gt;0,((1-(Reduction!L27/100))^-1)*100-100,"")</f>
        <v/>
      </c>
      <c r="M27" t="str">
        <f>IF(ABS(Reduction!M27)&gt;0,((1-(Reduction!M27/100))^-1)*100-100,"")</f>
        <v/>
      </c>
      <c r="N27" t="str">
        <f>IF(ABS(Reduction!N27)&gt;0,((1-(Reduction!N27/100))^-1)*100-100,"")</f>
        <v/>
      </c>
      <c r="O27" t="str">
        <f>IF(ABS(Reduction!O27)&gt;0,((1-(Reduction!O27/100))^-1)*100-100,"")</f>
        <v/>
      </c>
      <c r="P27" t="str">
        <f>IF(ABS(Reduction!P27)&gt;0,((1-(Reduction!P27/100))^-1)*100-100,"")</f>
        <v/>
      </c>
      <c r="Q27" t="str">
        <f>IF(ABS(Reduction!Q27)&gt;0,((1-(Reduction!Q27/100))^-1)*100-100,"")</f>
        <v/>
      </c>
      <c r="R27" t="str">
        <f>IF(ABS(Reduction!R27)&gt;0,((1-(Reduction!R27/100))^-1)*100-100,"")</f>
        <v/>
      </c>
      <c r="S27" t="str">
        <f>IF(ABS(Reduction!S27)&gt;0,((1-(Reduction!S27/100))^-1)*100-100,"")</f>
        <v/>
      </c>
      <c r="T27" t="str">
        <f>IF(ABS(Reduction!T27)&gt;0,((1-(Reduction!T27/100))^-1)*100-100,"")</f>
        <v/>
      </c>
      <c r="U27" s="13"/>
      <c r="V27" s="13">
        <f t="shared" si="2"/>
        <v>47.122471584124924</v>
      </c>
      <c r="W27" s="13">
        <f t="shared" si="3"/>
        <v>47.122471584124924</v>
      </c>
      <c r="X27" s="14">
        <f t="shared" si="4"/>
        <v>47.122471584124924</v>
      </c>
      <c r="Y27" s="17">
        <f t="shared" si="5"/>
        <v>47.122471584124924</v>
      </c>
      <c r="Z27" s="16">
        <f t="shared" si="6"/>
        <v>1</v>
      </c>
      <c r="AA27" s="13"/>
      <c r="AB27" t="str">
        <f>IF(ABS(Reduction!AB27)=1,Reduction!AB27,"")</f>
        <v/>
      </c>
      <c r="AC27" t="str">
        <f>IF(ABS(Reduction!AC27)=1,Reduction!AC27,"")</f>
        <v/>
      </c>
      <c r="AD27" t="str">
        <f>IF(ABS(Reduction!AD27)=1,Reduction!AD27,"")</f>
        <v/>
      </c>
      <c r="AE27" t="str">
        <f>IF(ABS(Reduction!AE27)=1,Reduction!AE27,"")</f>
        <v/>
      </c>
      <c r="AF27" t="str">
        <f>IF(ABS(Reduction!AF27)=1,Reduction!AF27,"")</f>
        <v/>
      </c>
      <c r="AG27" t="str">
        <f>IF(ABS(Reduction!AG27)=1,Reduction!AG27,"")</f>
        <v/>
      </c>
      <c r="AH27" t="str">
        <f>IF(ABS(Reduction!AH27)=1,Reduction!AH27,"")</f>
        <v/>
      </c>
      <c r="AI27" t="str">
        <f>IF(ABS(Reduction!AI27)=1,Reduction!AI27,"")</f>
        <v/>
      </c>
      <c r="AJ27" t="str">
        <f>IF(ABS(Reduction!AJ27)=1,Reduction!AJ27,"")</f>
        <v/>
      </c>
      <c r="AK27" t="str">
        <f>IF(ABS(Reduction!AK27)=1,Reduction!AK27,"")</f>
        <v/>
      </c>
      <c r="AL27" t="str">
        <f>IF(ABS(Reduction!AL27)=1,Reduction!AL27,"")</f>
        <v/>
      </c>
      <c r="AM27">
        <f t="shared" si="0"/>
        <v>0</v>
      </c>
      <c r="AN27" s="16">
        <f t="shared" si="1"/>
        <v>1</v>
      </c>
    </row>
    <row r="28" spans="1:43">
      <c r="A28" s="2">
        <v>24</v>
      </c>
      <c r="B28" s="11">
        <v>4.2</v>
      </c>
      <c r="C28">
        <f>IF(ABS(Reduction!C28)&gt;0,((1-(Reduction!C28/100))^-1)*100-100,"")</f>
        <v>5.2631578947368354</v>
      </c>
      <c r="D28" t="str">
        <f>IF(ABS(Reduction!D28)&gt;0,((1-(Reduction!D28/100))^-1)*100-100,"")</f>
        <v/>
      </c>
      <c r="E28" t="str">
        <f>IF(ABS(Reduction!E28)&gt;0,((1-(Reduction!E28/100))^-1)*100-100,"")</f>
        <v/>
      </c>
      <c r="F28" t="str">
        <f>IF(ABS(Reduction!F28)&gt;0,((1-(Reduction!F28/100))^-1)*100-100,"")</f>
        <v/>
      </c>
      <c r="G28" t="str">
        <f>IF(ABS(Reduction!G28)&gt;0,((1-(Reduction!G28/100))^-1)*100-100,"")</f>
        <v/>
      </c>
      <c r="H28" t="str">
        <f>IF(ABS(Reduction!H28)&gt;0,((1-(Reduction!H28/100))^-1)*100-100,"")</f>
        <v/>
      </c>
      <c r="I28" t="str">
        <f>IF(ABS(Reduction!I28)&gt;0,((1-(Reduction!I28/100))^-1)*100-100,"")</f>
        <v/>
      </c>
      <c r="J28" t="str">
        <f>IF(ABS(Reduction!J28)&gt;0,((1-(Reduction!J28/100))^-1)*100-100,"")</f>
        <v/>
      </c>
      <c r="K28" t="str">
        <f>IF(ABS(Reduction!K28)&gt;0,((1-(Reduction!K28/100))^-1)*100-100,"")</f>
        <v/>
      </c>
      <c r="L28" t="str">
        <f>IF(ABS(Reduction!L28)&gt;0,((1-(Reduction!L28/100))^-1)*100-100,"")</f>
        <v/>
      </c>
      <c r="M28" t="str">
        <f>IF(ABS(Reduction!M28)&gt;0,((1-(Reduction!M28/100))^-1)*100-100,"")</f>
        <v/>
      </c>
      <c r="N28" t="str">
        <f>IF(ABS(Reduction!N28)&gt;0,((1-(Reduction!N28/100))^-1)*100-100,"")</f>
        <v/>
      </c>
      <c r="O28" t="str">
        <f>IF(ABS(Reduction!O28)&gt;0,((1-(Reduction!O28/100))^-1)*100-100,"")</f>
        <v/>
      </c>
      <c r="P28" t="str">
        <f>IF(ABS(Reduction!P28)&gt;0,((1-(Reduction!P28/100))^-1)*100-100,"")</f>
        <v/>
      </c>
      <c r="Q28" t="str">
        <f>IF(ABS(Reduction!Q28)&gt;0,((1-(Reduction!Q28/100))^-1)*100-100,"")</f>
        <v/>
      </c>
      <c r="R28" t="str">
        <f>IF(ABS(Reduction!R28)&gt;0,((1-(Reduction!R28/100))^-1)*100-100,"")</f>
        <v/>
      </c>
      <c r="S28" t="str">
        <f>IF(ABS(Reduction!S28)&gt;0,((1-(Reduction!S28/100))^-1)*100-100,"")</f>
        <v/>
      </c>
      <c r="T28" t="str">
        <f>IF(ABS(Reduction!T28)&gt;0,((1-(Reduction!T28/100))^-1)*100-100,"")</f>
        <v/>
      </c>
      <c r="U28" s="13"/>
      <c r="V28" s="13">
        <f t="shared" si="2"/>
        <v>5.2631578947368354</v>
      </c>
      <c r="W28" s="13">
        <f t="shared" si="3"/>
        <v>5.2631578947368354</v>
      </c>
      <c r="X28" s="14">
        <f t="shared" si="4"/>
        <v>5.2631578947368354</v>
      </c>
      <c r="Y28" s="17">
        <f t="shared" si="5"/>
        <v>5.2631578947368354</v>
      </c>
      <c r="Z28" s="16">
        <f t="shared" si="6"/>
        <v>1</v>
      </c>
      <c r="AA28" s="13"/>
      <c r="AB28" t="str">
        <f>IF(ABS(Reduction!AB28)=1,Reduction!AB28,"")</f>
        <v/>
      </c>
      <c r="AC28" t="str">
        <f>IF(ABS(Reduction!AC28)=1,Reduction!AC28,"")</f>
        <v/>
      </c>
      <c r="AD28" t="str">
        <f>IF(ABS(Reduction!AD28)=1,Reduction!AD28,"")</f>
        <v/>
      </c>
      <c r="AE28" t="str">
        <f>IF(ABS(Reduction!AE28)=1,Reduction!AE28,"")</f>
        <v/>
      </c>
      <c r="AF28" t="str">
        <f>IF(ABS(Reduction!AF28)=1,Reduction!AF28,"")</f>
        <v/>
      </c>
      <c r="AG28" t="str">
        <f>IF(ABS(Reduction!AG28)=1,Reduction!AG28,"")</f>
        <v/>
      </c>
      <c r="AH28" t="str">
        <f>IF(ABS(Reduction!AH28)=1,Reduction!AH28,"")</f>
        <v/>
      </c>
      <c r="AI28" t="str">
        <f>IF(ABS(Reduction!AI28)=1,Reduction!AI28,"")</f>
        <v/>
      </c>
      <c r="AJ28" t="str">
        <f>IF(ABS(Reduction!AJ28)=1,Reduction!AJ28,"")</f>
        <v/>
      </c>
      <c r="AK28" t="str">
        <f>IF(ABS(Reduction!AK28)=1,Reduction!AK28,"")</f>
        <v/>
      </c>
      <c r="AL28" t="str">
        <f>IF(ABS(Reduction!AL28)=1,Reduction!AL28,"")</f>
        <v/>
      </c>
      <c r="AM28">
        <f t="shared" si="0"/>
        <v>0</v>
      </c>
      <c r="AN28" s="16">
        <f t="shared" si="1"/>
        <v>1</v>
      </c>
    </row>
    <row r="29" spans="1:43">
      <c r="A29" s="2">
        <v>25</v>
      </c>
      <c r="B29" s="11">
        <v>4.3</v>
      </c>
      <c r="C29">
        <f>IF(ABS(Reduction!C29)&gt;0,((1-(Reduction!C29/100))^-1)*100-100,"")</f>
        <v>58.730158730158735</v>
      </c>
      <c r="D29">
        <f>IF(ABS(Reduction!D29)&gt;0,((1-(Reduction!D29/100))^-1)*100-100,"")</f>
        <v>100</v>
      </c>
      <c r="E29">
        <f>IF(ABS(Reduction!E29)&gt;0,((1-(Reduction!E29/100))^-1)*100-100,"")</f>
        <v>92.307692307692292</v>
      </c>
      <c r="F29">
        <f>IF(ABS(Reduction!F29)&gt;0,((1-(Reduction!F29/100))^-1)*100-100,"")</f>
        <v>75.438596491228054</v>
      </c>
      <c r="G29" t="str">
        <f>IF(ABS(Reduction!G29)&gt;0,((1-(Reduction!G29/100))^-1)*100-100,"")</f>
        <v/>
      </c>
      <c r="H29" t="str">
        <f>IF(ABS(Reduction!H29)&gt;0,((1-(Reduction!H29/100))^-1)*100-100,"")</f>
        <v/>
      </c>
      <c r="I29" t="str">
        <f>IF(ABS(Reduction!I29)&gt;0,((1-(Reduction!I29/100))^-1)*100-100,"")</f>
        <v/>
      </c>
      <c r="J29" t="str">
        <f>IF(ABS(Reduction!J29)&gt;0,((1-(Reduction!J29/100))^-1)*100-100,"")</f>
        <v/>
      </c>
      <c r="K29" t="str">
        <f>IF(ABS(Reduction!K29)&gt;0,((1-(Reduction!K29/100))^-1)*100-100,"")</f>
        <v/>
      </c>
      <c r="L29" t="str">
        <f>IF(ABS(Reduction!L29)&gt;0,((1-(Reduction!L29/100))^-1)*100-100,"")</f>
        <v/>
      </c>
      <c r="M29" t="str">
        <f>IF(ABS(Reduction!M29)&gt;0,((1-(Reduction!M29/100))^-1)*100-100,"")</f>
        <v/>
      </c>
      <c r="N29" t="str">
        <f>IF(ABS(Reduction!N29)&gt;0,((1-(Reduction!N29/100))^-1)*100-100,"")</f>
        <v/>
      </c>
      <c r="O29" t="str">
        <f>IF(ABS(Reduction!O29)&gt;0,((1-(Reduction!O29/100))^-1)*100-100,"")</f>
        <v/>
      </c>
      <c r="P29" t="str">
        <f>IF(ABS(Reduction!P29)&gt;0,((1-(Reduction!P29/100))^-1)*100-100,"")</f>
        <v/>
      </c>
      <c r="Q29" t="str">
        <f>IF(ABS(Reduction!Q29)&gt;0,((1-(Reduction!Q29/100))^-1)*100-100,"")</f>
        <v/>
      </c>
      <c r="R29" t="str">
        <f>IF(ABS(Reduction!R29)&gt;0,((1-(Reduction!R29/100))^-1)*100-100,"")</f>
        <v/>
      </c>
      <c r="S29" t="str">
        <f>IF(ABS(Reduction!S29)&gt;0,((1-(Reduction!S29/100))^-1)*100-100,"")</f>
        <v/>
      </c>
      <c r="T29" t="str">
        <f>IF(ABS(Reduction!T29)&gt;0,((1-(Reduction!T29/100))^-1)*100-100,"")</f>
        <v/>
      </c>
      <c r="U29" s="13"/>
      <c r="V29" s="13">
        <f>IF(COUNT(C29:T29)=0,"",MIN(C29:T29))</f>
        <v>58.730158730158735</v>
      </c>
      <c r="W29" s="13">
        <f>IF(COUNT(C29:T29)=0,"",MAX(C29:T29))</f>
        <v>100</v>
      </c>
      <c r="X29" s="14">
        <f>IF(COUNT(C29:T29)=0,"",MEDIAN(C29:T29))</f>
        <v>83.873144399460173</v>
      </c>
      <c r="Y29" s="17">
        <f>IF(COUNT(C29:T29)=0,"",AVERAGE(C29:T29))</f>
        <v>81.619111882269777</v>
      </c>
      <c r="Z29" s="16">
        <f>COUNT(C29:T29)</f>
        <v>4</v>
      </c>
      <c r="AA29" s="13"/>
      <c r="AB29">
        <f>IF(ABS(Reduction!AB29)=1,Reduction!AB29,"")</f>
        <v>1</v>
      </c>
      <c r="AC29" t="str">
        <f>IF(ABS(Reduction!AC29)=1,Reduction!AC29,"")</f>
        <v/>
      </c>
      <c r="AD29" t="str">
        <f>IF(ABS(Reduction!AD29)=1,Reduction!AD29,"")</f>
        <v/>
      </c>
      <c r="AE29" t="str">
        <f>IF(ABS(Reduction!AE29)=1,Reduction!AE29,"")</f>
        <v/>
      </c>
      <c r="AF29" t="str">
        <f>IF(ABS(Reduction!AF29)=1,Reduction!AF29,"")</f>
        <v/>
      </c>
      <c r="AG29" t="str">
        <f>IF(ABS(Reduction!AG29)=1,Reduction!AG29,"")</f>
        <v/>
      </c>
      <c r="AH29" t="str">
        <f>IF(ABS(Reduction!AH29)=1,Reduction!AH29,"")</f>
        <v/>
      </c>
      <c r="AI29" t="str">
        <f>IF(ABS(Reduction!AI29)=1,Reduction!AI29,"")</f>
        <v/>
      </c>
      <c r="AJ29" t="str">
        <f>IF(ABS(Reduction!AJ29)=1,Reduction!AJ29,"")</f>
        <v/>
      </c>
      <c r="AK29" t="str">
        <f>IF(ABS(Reduction!AK29)=1,Reduction!AK29,"")</f>
        <v/>
      </c>
      <c r="AL29" t="str">
        <f>IF(ABS(Reduction!AL29)=1,Reduction!AL29,"")</f>
        <v/>
      </c>
      <c r="AM29">
        <f t="shared" si="0"/>
        <v>1</v>
      </c>
      <c r="AN29" s="16">
        <f t="shared" si="1"/>
        <v>5</v>
      </c>
    </row>
    <row r="30" spans="1:43">
      <c r="A30" s="2">
        <v>26</v>
      </c>
      <c r="B30" s="11">
        <v>4.4000000000000004</v>
      </c>
      <c r="C30">
        <f>IF(ABS(Reduction!C30)&gt;0,((1-(Reduction!C30/100))^-1)*100-100,"")</f>
        <v>63.934426229508205</v>
      </c>
      <c r="D30">
        <f>IF(ABS(Reduction!D30)&gt;0,((1-(Reduction!D30/100))^-1)*100-100,"")</f>
        <v>3.5196687370600444</v>
      </c>
      <c r="E30">
        <f>IF(ABS(Reduction!E30)&gt;0,((1-(Reduction!E30/100))^-1)*100-100,"")</f>
        <v>10.37527593818983</v>
      </c>
      <c r="F30">
        <f>IF(ABS(Reduction!F30)&gt;0,((1-(Reduction!F30/100))^-1)*100-100,"")</f>
        <v>26.582278481012651</v>
      </c>
      <c r="G30">
        <f>IF(ABS(Reduction!G30)&gt;0,((1-(Reduction!G30/100))^-1)*100-100,"")</f>
        <v>42.857142857142861</v>
      </c>
      <c r="H30" t="str">
        <f>IF(ABS(Reduction!H30)&gt;0,((1-(Reduction!H30/100))^-1)*100-100,"")</f>
        <v/>
      </c>
      <c r="I30" t="str">
        <f>IF(ABS(Reduction!I30)&gt;0,((1-(Reduction!I30/100))^-1)*100-100,"")</f>
        <v/>
      </c>
      <c r="J30" t="str">
        <f>IF(ABS(Reduction!J30)&gt;0,((1-(Reduction!J30/100))^-1)*100-100,"")</f>
        <v/>
      </c>
      <c r="K30" t="str">
        <f>IF(ABS(Reduction!K30)&gt;0,((1-(Reduction!K30/100))^-1)*100-100,"")</f>
        <v/>
      </c>
      <c r="L30" t="str">
        <f>IF(ABS(Reduction!L30)&gt;0,((1-(Reduction!L30/100))^-1)*100-100,"")</f>
        <v/>
      </c>
      <c r="M30" t="str">
        <f>IF(ABS(Reduction!M30)&gt;0,((1-(Reduction!M30/100))^-1)*100-100,"")</f>
        <v/>
      </c>
      <c r="N30" t="str">
        <f>IF(ABS(Reduction!N30)&gt;0,((1-(Reduction!N30/100))^-1)*100-100,"")</f>
        <v/>
      </c>
      <c r="O30" t="str">
        <f>IF(ABS(Reduction!O30)&gt;0,((1-(Reduction!O30/100))^-1)*100-100,"")</f>
        <v/>
      </c>
      <c r="P30" t="str">
        <f>IF(ABS(Reduction!P30)&gt;0,((1-(Reduction!P30/100))^-1)*100-100,"")</f>
        <v/>
      </c>
      <c r="Q30" t="str">
        <f>IF(ABS(Reduction!Q30)&gt;0,((1-(Reduction!Q30/100))^-1)*100-100,"")</f>
        <v/>
      </c>
      <c r="R30" t="str">
        <f>IF(ABS(Reduction!R30)&gt;0,((1-(Reduction!R30/100))^-1)*100-100,"")</f>
        <v/>
      </c>
      <c r="S30" t="str">
        <f>IF(ABS(Reduction!S30)&gt;0,((1-(Reduction!S30/100))^-1)*100-100,"")</f>
        <v/>
      </c>
      <c r="T30" t="str">
        <f>IF(ABS(Reduction!T30)&gt;0,((1-(Reduction!T30/100))^-1)*100-100,"")</f>
        <v/>
      </c>
      <c r="U30" s="13"/>
      <c r="V30" s="13">
        <f t="shared" si="2"/>
        <v>3.5196687370600444</v>
      </c>
      <c r="W30" s="13">
        <f t="shared" si="3"/>
        <v>63.934426229508205</v>
      </c>
      <c r="X30" s="14">
        <f t="shared" si="4"/>
        <v>26.582278481012651</v>
      </c>
      <c r="Y30" s="17">
        <f t="shared" si="5"/>
        <v>29.453758448582722</v>
      </c>
      <c r="Z30" s="16">
        <f t="shared" si="6"/>
        <v>5</v>
      </c>
      <c r="AA30" s="13"/>
      <c r="AB30" t="str">
        <f>IF(ABS(Reduction!AB30)=1,Reduction!AB30,"")</f>
        <v/>
      </c>
      <c r="AC30" t="str">
        <f>IF(ABS(Reduction!AC30)=1,Reduction!AC30,"")</f>
        <v/>
      </c>
      <c r="AD30" t="str">
        <f>IF(ABS(Reduction!AD30)=1,Reduction!AD30,"")</f>
        <v/>
      </c>
      <c r="AE30" t="str">
        <f>IF(ABS(Reduction!AE30)=1,Reduction!AE30,"")</f>
        <v/>
      </c>
      <c r="AF30" t="str">
        <f>IF(ABS(Reduction!AF30)=1,Reduction!AF30,"")</f>
        <v/>
      </c>
      <c r="AG30" t="str">
        <f>IF(ABS(Reduction!AG30)=1,Reduction!AG30,"")</f>
        <v/>
      </c>
      <c r="AH30" t="str">
        <f>IF(ABS(Reduction!AH30)=1,Reduction!AH30,"")</f>
        <v/>
      </c>
      <c r="AI30" t="str">
        <f>IF(ABS(Reduction!AI30)=1,Reduction!AI30,"")</f>
        <v/>
      </c>
      <c r="AJ30" t="str">
        <f>IF(ABS(Reduction!AJ30)=1,Reduction!AJ30,"")</f>
        <v/>
      </c>
      <c r="AK30" t="str">
        <f>IF(ABS(Reduction!AK30)=1,Reduction!AK30,"")</f>
        <v/>
      </c>
      <c r="AL30" t="str">
        <f>IF(ABS(Reduction!AL30)=1,Reduction!AL30,"")</f>
        <v/>
      </c>
      <c r="AM30">
        <f t="shared" si="0"/>
        <v>0</v>
      </c>
      <c r="AN30" s="16">
        <f t="shared" si="1"/>
        <v>5</v>
      </c>
      <c r="AP30">
        <f>SUM(AN27:AN30)</f>
        <v>12</v>
      </c>
      <c r="AQ30">
        <f>SUM(Z27:Z30)</f>
        <v>11</v>
      </c>
    </row>
    <row r="31" spans="1:43">
      <c r="A31" s="2">
        <v>27</v>
      </c>
      <c r="B31" s="11">
        <v>5</v>
      </c>
      <c r="C31">
        <f>IF(ABS(Reduction!C31)&gt;0,((1-(Reduction!C31/100))^-1)*100-100,"")</f>
        <v>12.359550561797761</v>
      </c>
      <c r="D31">
        <f>IF(ABS(Reduction!D31)&gt;0,((1-(Reduction!D31/100))^-1)*100-100,"")</f>
        <v>11.982082866741322</v>
      </c>
      <c r="E31">
        <f>IF(ABS(Reduction!E31)&gt;0,((1-(Reduction!E31/100))^-1)*100-100,"")</f>
        <v>18.34319526627219</v>
      </c>
      <c r="F31">
        <f>IF(ABS(Reduction!F31)&gt;0,((1-(Reduction!F31/100))^-1)*100-100,"")</f>
        <v>6.8376068376068417</v>
      </c>
      <c r="G31">
        <f>IF(ABS(Reduction!G31)&gt;0,((1-(Reduction!G31/100))^-1)*100-100,"")</f>
        <v>12.994350282485883</v>
      </c>
      <c r="H31">
        <f>IF(ABS(Reduction!H31)&gt;0,((1-(Reduction!H31/100))^-1)*100-100,"")</f>
        <v>11.234705228031146</v>
      </c>
      <c r="I31">
        <f>IF(ABS(Reduction!I31)&gt;0,((1-(Reduction!I31/100))^-1)*100-100,"")</f>
        <v>4.384133611691027</v>
      </c>
      <c r="J31">
        <f>IF(ABS(Reduction!J31)&gt;0,((1-(Reduction!J31/100))^-1)*100-100,"")</f>
        <v>14.285714285714278</v>
      </c>
      <c r="K31">
        <f>IF(ABS(Reduction!K31)&gt;0,((1-(Reduction!K31/100))^-1)*100-100,"")</f>
        <v>15.740740740740748</v>
      </c>
      <c r="L31">
        <f>IF(ABS(Reduction!L31)&gt;0,((1-(Reduction!L31/100))^-1)*100-100,"")</f>
        <v>8.6956521739130324</v>
      </c>
      <c r="M31">
        <f>IF(ABS(Reduction!M31)&gt;0,((1-(Reduction!M31/100))^-1)*100-100,"")</f>
        <v>30.718954248366003</v>
      </c>
      <c r="N31">
        <f>IF(ABS(Reduction!N31)&gt;0,((1-(Reduction!N31/100))^-1)*100-100,"")</f>
        <v>88.679245283018844</v>
      </c>
      <c r="O31">
        <f>IF(ABS(Reduction!O31)&gt;0,((1-(Reduction!O31/100))^-1)*100-100,"")</f>
        <v>5.2631578947368354</v>
      </c>
      <c r="P31">
        <f>IF(ABS(Reduction!P31)&gt;0,((1-(Reduction!P31/100))^-1)*100-100,"")</f>
        <v>33.333333333333314</v>
      </c>
      <c r="Q31" t="str">
        <f>IF(ABS(Reduction!Q31)&gt;0,((1-(Reduction!Q31/100))^-1)*100-100,"")</f>
        <v/>
      </c>
      <c r="R31" t="str">
        <f>IF(ABS(Reduction!R31)&gt;0,((1-(Reduction!R31/100))^-1)*100-100,"")</f>
        <v/>
      </c>
      <c r="S31" t="str">
        <f>IF(ABS(Reduction!S31)&gt;0,((1-(Reduction!S31/100))^-1)*100-100,"")</f>
        <v/>
      </c>
      <c r="T31" t="str">
        <f>IF(ABS(Reduction!T31)&gt;0,((1-(Reduction!T31/100))^-1)*100-100,"")</f>
        <v/>
      </c>
      <c r="U31" s="13"/>
      <c r="V31" s="13">
        <f t="shared" si="2"/>
        <v>4.384133611691027</v>
      </c>
      <c r="W31" s="13">
        <f t="shared" si="3"/>
        <v>88.679245283018844</v>
      </c>
      <c r="X31" s="14">
        <f t="shared" si="4"/>
        <v>12.676950422141822</v>
      </c>
      <c r="Y31" s="17">
        <f t="shared" si="5"/>
        <v>19.632315901032086</v>
      </c>
      <c r="Z31" s="16">
        <f t="shared" si="6"/>
        <v>14</v>
      </c>
      <c r="AA31" s="13"/>
      <c r="AB31">
        <f>IF(ABS(Reduction!AB31)=1,Reduction!AB31,"")</f>
        <v>1</v>
      </c>
      <c r="AC31" t="str">
        <f>IF(ABS(Reduction!AC31)=1,Reduction!AC31,"")</f>
        <v/>
      </c>
      <c r="AD31" t="str">
        <f>IF(ABS(Reduction!AD31)=1,Reduction!AD31,"")</f>
        <v/>
      </c>
      <c r="AE31" t="str">
        <f>IF(ABS(Reduction!AE31)=1,Reduction!AE31,"")</f>
        <v/>
      </c>
      <c r="AF31" t="str">
        <f>IF(ABS(Reduction!AF31)=1,Reduction!AF31,"")</f>
        <v/>
      </c>
      <c r="AG31" t="str">
        <f>IF(ABS(Reduction!AG31)=1,Reduction!AG31,"")</f>
        <v/>
      </c>
      <c r="AH31" t="str">
        <f>IF(ABS(Reduction!AH31)=1,Reduction!AH31,"")</f>
        <v/>
      </c>
      <c r="AI31" t="str">
        <f>IF(ABS(Reduction!AI31)=1,Reduction!AI31,"")</f>
        <v/>
      </c>
      <c r="AJ31" t="str">
        <f>IF(ABS(Reduction!AJ31)=1,Reduction!AJ31,"")</f>
        <v/>
      </c>
      <c r="AK31" t="str">
        <f>IF(ABS(Reduction!AK31)=1,Reduction!AK31,"")</f>
        <v/>
      </c>
      <c r="AL31" t="str">
        <f>IF(ABS(Reduction!AL31)=1,Reduction!AL31,"")</f>
        <v/>
      </c>
      <c r="AM31">
        <f t="shared" si="0"/>
        <v>1</v>
      </c>
      <c r="AN31" s="16">
        <f t="shared" si="1"/>
        <v>15</v>
      </c>
      <c r="AP31">
        <f>AN31</f>
        <v>15</v>
      </c>
      <c r="AQ31">
        <f>Z31</f>
        <v>14</v>
      </c>
    </row>
    <row r="32" spans="1:43">
      <c r="A32" s="2">
        <v>28</v>
      </c>
      <c r="B32" s="11">
        <v>6</v>
      </c>
      <c r="C32">
        <f>IF(ABS(Reduction!C32)&gt;0,((1-(Reduction!C32/100))^-1)*100-100,"")</f>
        <v>177.77777777777777</v>
      </c>
      <c r="D32" t="str">
        <f>IF(ABS(Reduction!D32)&gt;0,((1-(Reduction!D32/100))^-1)*100-100,"")</f>
        <v/>
      </c>
      <c r="E32" t="str">
        <f>IF(ABS(Reduction!E32)&gt;0,((1-(Reduction!E32/100))^-1)*100-100,"")</f>
        <v/>
      </c>
      <c r="F32" t="str">
        <f>IF(ABS(Reduction!F32)&gt;0,((1-(Reduction!F32/100))^-1)*100-100,"")</f>
        <v/>
      </c>
      <c r="G32" t="str">
        <f>IF(ABS(Reduction!G32)&gt;0,((1-(Reduction!G32/100))^-1)*100-100,"")</f>
        <v/>
      </c>
      <c r="H32" t="str">
        <f>IF(ABS(Reduction!H32)&gt;0,((1-(Reduction!H32/100))^-1)*100-100,"")</f>
        <v/>
      </c>
      <c r="I32" t="str">
        <f>IF(ABS(Reduction!I32)&gt;0,((1-(Reduction!I32/100))^-1)*100-100,"")</f>
        <v/>
      </c>
      <c r="J32" t="str">
        <f>IF(ABS(Reduction!J32)&gt;0,((1-(Reduction!J32/100))^-1)*100-100,"")</f>
        <v/>
      </c>
      <c r="K32" t="str">
        <f>IF(ABS(Reduction!K32)&gt;0,((1-(Reduction!K32/100))^-1)*100-100,"")</f>
        <v/>
      </c>
      <c r="L32" t="str">
        <f>IF(ABS(Reduction!L32)&gt;0,((1-(Reduction!L32/100))^-1)*100-100,"")</f>
        <v/>
      </c>
      <c r="M32" t="str">
        <f>IF(ABS(Reduction!M32)&gt;0,((1-(Reduction!M32/100))^-1)*100-100,"")</f>
        <v/>
      </c>
      <c r="N32" t="str">
        <f>IF(ABS(Reduction!N32)&gt;0,((1-(Reduction!N32/100))^-1)*100-100,"")</f>
        <v/>
      </c>
      <c r="O32" t="str">
        <f>IF(ABS(Reduction!O32)&gt;0,((1-(Reduction!O32/100))^-1)*100-100,"")</f>
        <v/>
      </c>
      <c r="P32" t="str">
        <f>IF(ABS(Reduction!P32)&gt;0,((1-(Reduction!P32/100))^-1)*100-100,"")</f>
        <v/>
      </c>
      <c r="Q32" t="str">
        <f>IF(ABS(Reduction!Q32)&gt;0,((1-(Reduction!Q32/100))^-1)*100-100,"")</f>
        <v/>
      </c>
      <c r="R32" t="str">
        <f>IF(ABS(Reduction!R32)&gt;0,((1-(Reduction!R32/100))^-1)*100-100,"")</f>
        <v/>
      </c>
      <c r="S32" t="str">
        <f>IF(ABS(Reduction!S32)&gt;0,((1-(Reduction!S32/100))^-1)*100-100,"")</f>
        <v/>
      </c>
      <c r="T32" t="str">
        <f>IF(ABS(Reduction!T32)&gt;0,((1-(Reduction!T32/100))^-1)*100-100,"")</f>
        <v/>
      </c>
      <c r="V32">
        <f t="shared" si="2"/>
        <v>177.77777777777777</v>
      </c>
      <c r="W32">
        <f t="shared" si="3"/>
        <v>177.77777777777777</v>
      </c>
      <c r="X32" s="7">
        <f t="shared" si="4"/>
        <v>177.77777777777777</v>
      </c>
      <c r="Y32" s="17">
        <f t="shared" si="5"/>
        <v>177.77777777777777</v>
      </c>
      <c r="Z32" s="16">
        <f t="shared" si="6"/>
        <v>1</v>
      </c>
      <c r="AB32">
        <f>IF(ABS(Reduction!AB32)=1,Reduction!AB32,"")</f>
        <v>1</v>
      </c>
      <c r="AC32">
        <f>IF(ABS(Reduction!AC32)=1,Reduction!AC32,"")</f>
        <v>1</v>
      </c>
      <c r="AD32">
        <f>IF(ABS(Reduction!AD32)=1,Reduction!AD32,"")</f>
        <v>1</v>
      </c>
      <c r="AE32" t="str">
        <f>IF(ABS(Reduction!AE32)=1,Reduction!AE32,"")</f>
        <v/>
      </c>
      <c r="AF32" t="str">
        <f>IF(ABS(Reduction!AF32)=1,Reduction!AF32,"")</f>
        <v/>
      </c>
      <c r="AG32" t="str">
        <f>IF(ABS(Reduction!AG32)=1,Reduction!AG32,"")</f>
        <v/>
      </c>
      <c r="AH32" t="str">
        <f>IF(ABS(Reduction!AH32)=1,Reduction!AH32,"")</f>
        <v/>
      </c>
      <c r="AI32" t="str">
        <f>IF(ABS(Reduction!AI32)=1,Reduction!AI32,"")</f>
        <v/>
      </c>
      <c r="AJ32" t="str">
        <f>IF(ABS(Reduction!AJ32)=1,Reduction!AJ32,"")</f>
        <v/>
      </c>
      <c r="AK32" t="str">
        <f>IF(ABS(Reduction!AK32)=1,Reduction!AK32,"")</f>
        <v/>
      </c>
      <c r="AL32" t="str">
        <f>IF(ABS(Reduction!AL32)=1,Reduction!AL32,"")</f>
        <v/>
      </c>
      <c r="AM32">
        <f t="shared" si="0"/>
        <v>3</v>
      </c>
      <c r="AN32" s="16">
        <f t="shared" si="1"/>
        <v>4</v>
      </c>
      <c r="AP32">
        <f>AN32</f>
        <v>4</v>
      </c>
      <c r="AQ32">
        <f>Z32</f>
        <v>1</v>
      </c>
    </row>
    <row r="33" spans="1:43">
      <c r="X33" s="7"/>
      <c r="Y33" s="18"/>
      <c r="Z33" s="15"/>
      <c r="AN33" s="16"/>
    </row>
    <row r="34" spans="1:43">
      <c r="A34" s="16" t="s">
        <v>7</v>
      </c>
      <c r="B34" s="15"/>
      <c r="V34" s="2">
        <f>MIN(V5:V32)</f>
        <v>-14.383561643835606</v>
      </c>
      <c r="W34" s="2">
        <f>MAX(W5:W32)</f>
        <v>247.52402342845812</v>
      </c>
      <c r="X34" s="8">
        <f>MEDIAN(X5:X32)</f>
        <v>22.604357878929896</v>
      </c>
      <c r="Y34" s="17">
        <f>AVERAGE(Y5:Y32)</f>
        <v>52.705111271768899</v>
      </c>
      <c r="Z34" s="16">
        <f>SUM(Z5:Z33)</f>
        <v>70</v>
      </c>
      <c r="AN34" s="16">
        <f>SUM(AN5:AN33)</f>
        <v>109</v>
      </c>
      <c r="AP34" s="16">
        <f>SUM(AP5:AP33)</f>
        <v>109</v>
      </c>
      <c r="AQ34" s="16">
        <f>SUM(AQ5:AQ33)</f>
        <v>70</v>
      </c>
    </row>
    <row r="35" spans="1:43">
      <c r="A35" s="20" t="s">
        <v>9</v>
      </c>
      <c r="X35" s="9">
        <f>MEDIAN(C5:T32)</f>
        <v>20.820528010613891</v>
      </c>
      <c r="Y35" s="19">
        <f>AVERAGE(C5:T32)</f>
        <v>39.289143384775237</v>
      </c>
      <c r="AN35"/>
    </row>
    <row r="36" spans="1:43">
      <c r="A36" s="2" t="s">
        <v>28</v>
      </c>
      <c r="Y36">
        <f>COUNT(Y5:Y32)</f>
        <v>20</v>
      </c>
      <c r="Z36">
        <f>COUNTIF(Z5:Z32,1)</f>
        <v>10</v>
      </c>
      <c r="AN36">
        <f>COUNT(AN5:AN32)-COUNTIF(AN5:AN32,0)</f>
        <v>21</v>
      </c>
      <c r="AO36">
        <f>COUNTIF(AN5:AN32,1)</f>
        <v>7</v>
      </c>
    </row>
    <row r="37" spans="1:43">
      <c r="A37" s="21" t="s">
        <v>35</v>
      </c>
      <c r="B37" s="22"/>
      <c r="Y37" s="23">
        <f>(GEOMEAN(C40:T67)-1)*100</f>
        <v>33.603424735950348</v>
      </c>
    </row>
    <row r="38" spans="1:43">
      <c r="AN38"/>
    </row>
    <row r="39" spans="1:43">
      <c r="Y39" s="24" t="s">
        <v>36</v>
      </c>
      <c r="Z39" s="25"/>
    </row>
    <row r="40" spans="1:43">
      <c r="A40" s="31">
        <f>A5</f>
        <v>1</v>
      </c>
      <c r="B40" s="31" t="str">
        <f t="shared" ref="B40:B67" si="7">B5</f>
        <v>1.1.1</v>
      </c>
      <c r="C40">
        <f t="shared" ref="C40:T40" si="8">IF(C5&lt;&gt;"",1+C5/100,"")</f>
        <v>1.4500369764143537</v>
      </c>
      <c r="D40">
        <f t="shared" si="8"/>
        <v>1.1764705882352942</v>
      </c>
      <c r="E40">
        <f t="shared" si="8"/>
        <v>1.0526315789473684</v>
      </c>
      <c r="F40" t="str">
        <f t="shared" si="8"/>
        <v/>
      </c>
      <c r="G40" t="str">
        <f t="shared" si="8"/>
        <v/>
      </c>
      <c r="H40" t="str">
        <f t="shared" si="8"/>
        <v/>
      </c>
      <c r="I40" t="str">
        <f t="shared" si="8"/>
        <v/>
      </c>
      <c r="J40" t="str">
        <f t="shared" si="8"/>
        <v/>
      </c>
      <c r="K40" t="str">
        <f t="shared" si="8"/>
        <v/>
      </c>
      <c r="L40" t="str">
        <f t="shared" si="8"/>
        <v/>
      </c>
      <c r="M40" t="str">
        <f t="shared" si="8"/>
        <v/>
      </c>
      <c r="N40" t="str">
        <f t="shared" si="8"/>
        <v/>
      </c>
      <c r="O40" t="str">
        <f t="shared" si="8"/>
        <v/>
      </c>
      <c r="P40" t="str">
        <f t="shared" si="8"/>
        <v/>
      </c>
      <c r="Q40" t="str">
        <f t="shared" si="8"/>
        <v/>
      </c>
      <c r="R40" t="str">
        <f t="shared" si="8"/>
        <v/>
      </c>
      <c r="S40" t="str">
        <f t="shared" si="8"/>
        <v/>
      </c>
      <c r="T40" t="str">
        <f t="shared" si="8"/>
        <v/>
      </c>
      <c r="Y40" s="27">
        <f>IF(C40&lt;&gt;"",(GEOMEAN(C40:T40)-1)*100,"")</f>
        <v>21.547355775200639</v>
      </c>
      <c r="Z40" s="25">
        <f>IF(C40&lt;&gt;"",1+Y40/100,"")</f>
        <v>1.2154735577520064</v>
      </c>
    </row>
    <row r="41" spans="1:43">
      <c r="A41" s="31">
        <f t="shared" ref="A41" si="9">A6</f>
        <v>2</v>
      </c>
      <c r="B41" s="31" t="str">
        <f t="shared" si="7"/>
        <v>1.1.2</v>
      </c>
      <c r="C41">
        <f t="shared" ref="C41:T41" si="10">IF(C6&lt;&gt;"",1+C6/100,"")</f>
        <v>1.1167922477089873</v>
      </c>
      <c r="D41">
        <f t="shared" si="10"/>
        <v>1.3513513513513513</v>
      </c>
      <c r="E41">
        <f t="shared" si="10"/>
        <v>1.9607843137254899</v>
      </c>
      <c r="F41">
        <f t="shared" si="10"/>
        <v>2</v>
      </c>
      <c r="G41">
        <f t="shared" si="10"/>
        <v>1.4084507042253522</v>
      </c>
      <c r="H41">
        <f t="shared" si="10"/>
        <v>1.2987012987012987</v>
      </c>
      <c r="I41">
        <f t="shared" si="10"/>
        <v>1.5748519708717801</v>
      </c>
      <c r="J41">
        <f t="shared" si="10"/>
        <v>1.2987012987012987</v>
      </c>
      <c r="K41">
        <f t="shared" si="10"/>
        <v>2.115657493678671</v>
      </c>
      <c r="L41" t="str">
        <f t="shared" si="10"/>
        <v/>
      </c>
      <c r="M41" t="str">
        <f t="shared" si="10"/>
        <v/>
      </c>
      <c r="N41" t="str">
        <f t="shared" si="10"/>
        <v/>
      </c>
      <c r="O41" t="str">
        <f t="shared" si="10"/>
        <v/>
      </c>
      <c r="P41" t="str">
        <f t="shared" si="10"/>
        <v/>
      </c>
      <c r="Q41" t="str">
        <f t="shared" si="10"/>
        <v/>
      </c>
      <c r="R41" t="str">
        <f t="shared" si="10"/>
        <v/>
      </c>
      <c r="S41" t="str">
        <f t="shared" si="10"/>
        <v/>
      </c>
      <c r="T41" t="str">
        <f t="shared" si="10"/>
        <v/>
      </c>
      <c r="Y41" s="27">
        <f t="shared" ref="Y41:Y67" si="11">IF(C41&lt;&gt;"",(GEOMEAN(C41:T41)-1)*100,"")</f>
        <v>53.330061556517052</v>
      </c>
      <c r="Z41" s="25">
        <f t="shared" ref="Z41:Z67" si="12">IF(C41&lt;&gt;"",1+Y41/100,"")</f>
        <v>1.5333006155651705</v>
      </c>
    </row>
    <row r="42" spans="1:43">
      <c r="A42" s="31">
        <f t="shared" ref="A42" si="13">A7</f>
        <v>3</v>
      </c>
      <c r="B42" s="31" t="str">
        <f t="shared" si="7"/>
        <v>1.2.1</v>
      </c>
      <c r="C42" t="str">
        <f t="shared" ref="C42:T42" si="14">IF(C7&lt;&gt;"",1+C7/100,"")</f>
        <v/>
      </c>
      <c r="D42" t="str">
        <f t="shared" si="14"/>
        <v/>
      </c>
      <c r="E42" t="str">
        <f t="shared" si="14"/>
        <v/>
      </c>
      <c r="F42" t="str">
        <f t="shared" si="14"/>
        <v/>
      </c>
      <c r="G42" t="str">
        <f t="shared" si="14"/>
        <v/>
      </c>
      <c r="H42" t="str">
        <f t="shared" si="14"/>
        <v/>
      </c>
      <c r="I42" t="str">
        <f t="shared" si="14"/>
        <v/>
      </c>
      <c r="J42" t="str">
        <f t="shared" si="14"/>
        <v/>
      </c>
      <c r="K42" t="str">
        <f t="shared" si="14"/>
        <v/>
      </c>
      <c r="L42" t="str">
        <f t="shared" si="14"/>
        <v/>
      </c>
      <c r="M42" t="str">
        <f t="shared" si="14"/>
        <v/>
      </c>
      <c r="N42" t="str">
        <f t="shared" si="14"/>
        <v/>
      </c>
      <c r="O42" t="str">
        <f t="shared" si="14"/>
        <v/>
      </c>
      <c r="P42" t="str">
        <f t="shared" si="14"/>
        <v/>
      </c>
      <c r="Q42" t="str">
        <f t="shared" si="14"/>
        <v/>
      </c>
      <c r="R42" t="str">
        <f t="shared" si="14"/>
        <v/>
      </c>
      <c r="S42" t="str">
        <f t="shared" si="14"/>
        <v/>
      </c>
      <c r="T42" t="str">
        <f t="shared" si="14"/>
        <v/>
      </c>
      <c r="Y42" s="27" t="str">
        <f t="shared" si="11"/>
        <v/>
      </c>
      <c r="Z42" s="25" t="str">
        <f t="shared" si="12"/>
        <v/>
      </c>
    </row>
    <row r="43" spans="1:43">
      <c r="A43" s="31">
        <f t="shared" ref="A43" si="15">A8</f>
        <v>4</v>
      </c>
      <c r="B43" s="31" t="str">
        <f t="shared" si="7"/>
        <v>1.2.2</v>
      </c>
      <c r="C43" t="str">
        <f t="shared" ref="C43:T43" si="16">IF(C8&lt;&gt;"",1+C8/100,"")</f>
        <v/>
      </c>
      <c r="D43" t="str">
        <f t="shared" si="16"/>
        <v/>
      </c>
      <c r="E43" t="str">
        <f t="shared" si="16"/>
        <v/>
      </c>
      <c r="F43" t="str">
        <f t="shared" si="16"/>
        <v/>
      </c>
      <c r="G43" t="str">
        <f t="shared" si="16"/>
        <v/>
      </c>
      <c r="H43" t="str">
        <f t="shared" si="16"/>
        <v/>
      </c>
      <c r="I43" t="str">
        <f t="shared" si="16"/>
        <v/>
      </c>
      <c r="J43" t="str">
        <f t="shared" si="16"/>
        <v/>
      </c>
      <c r="K43" t="str">
        <f t="shared" si="16"/>
        <v/>
      </c>
      <c r="L43" t="str">
        <f t="shared" si="16"/>
        <v/>
      </c>
      <c r="M43" t="str">
        <f t="shared" si="16"/>
        <v/>
      </c>
      <c r="N43" t="str">
        <f t="shared" si="16"/>
        <v/>
      </c>
      <c r="O43" t="str">
        <f t="shared" si="16"/>
        <v/>
      </c>
      <c r="P43" t="str">
        <f t="shared" si="16"/>
        <v/>
      </c>
      <c r="Q43" t="str">
        <f t="shared" si="16"/>
        <v/>
      </c>
      <c r="R43" t="str">
        <f t="shared" si="16"/>
        <v/>
      </c>
      <c r="S43" t="str">
        <f t="shared" si="16"/>
        <v/>
      </c>
      <c r="T43" t="str">
        <f t="shared" si="16"/>
        <v/>
      </c>
      <c r="Y43" s="27" t="str">
        <f t="shared" si="11"/>
        <v/>
      </c>
      <c r="Z43" s="25" t="str">
        <f t="shared" si="12"/>
        <v/>
      </c>
    </row>
    <row r="44" spans="1:43">
      <c r="A44" s="31">
        <f t="shared" ref="A44" si="17">A9</f>
        <v>5</v>
      </c>
      <c r="B44" s="31" t="str">
        <f t="shared" si="7"/>
        <v>1.2.3</v>
      </c>
      <c r="C44" t="str">
        <f t="shared" ref="C44:T44" si="18">IF(C9&lt;&gt;"",1+C9/100,"")</f>
        <v/>
      </c>
      <c r="D44" t="str">
        <f t="shared" si="18"/>
        <v/>
      </c>
      <c r="E44" t="str">
        <f t="shared" si="18"/>
        <v/>
      </c>
      <c r="F44" t="str">
        <f t="shared" si="18"/>
        <v/>
      </c>
      <c r="G44" t="str">
        <f t="shared" si="18"/>
        <v/>
      </c>
      <c r="H44" t="str">
        <f t="shared" si="18"/>
        <v/>
      </c>
      <c r="I44" t="str">
        <f t="shared" si="18"/>
        <v/>
      </c>
      <c r="J44" t="str">
        <f t="shared" si="18"/>
        <v/>
      </c>
      <c r="K44" t="str">
        <f t="shared" si="18"/>
        <v/>
      </c>
      <c r="L44" t="str">
        <f t="shared" si="18"/>
        <v/>
      </c>
      <c r="M44" t="str">
        <f t="shared" si="18"/>
        <v/>
      </c>
      <c r="N44" t="str">
        <f t="shared" si="18"/>
        <v/>
      </c>
      <c r="O44" t="str">
        <f t="shared" si="18"/>
        <v/>
      </c>
      <c r="P44" t="str">
        <f t="shared" si="18"/>
        <v/>
      </c>
      <c r="Q44" t="str">
        <f t="shared" si="18"/>
        <v/>
      </c>
      <c r="R44" t="str">
        <f t="shared" si="18"/>
        <v/>
      </c>
      <c r="S44" t="str">
        <f t="shared" si="18"/>
        <v/>
      </c>
      <c r="T44" t="str">
        <f t="shared" si="18"/>
        <v/>
      </c>
      <c r="Y44" s="27" t="str">
        <f t="shared" si="11"/>
        <v/>
      </c>
      <c r="Z44" s="25" t="str">
        <f t="shared" si="12"/>
        <v/>
      </c>
    </row>
    <row r="45" spans="1:43">
      <c r="A45" s="31">
        <f t="shared" ref="A45" si="19">A10</f>
        <v>6</v>
      </c>
      <c r="B45" s="31">
        <f t="shared" si="7"/>
        <v>1.3</v>
      </c>
      <c r="C45" t="str">
        <f t="shared" ref="C45:T45" si="20">IF(C10&lt;&gt;"",1+C10/100,"")</f>
        <v/>
      </c>
      <c r="D45" t="str">
        <f t="shared" si="20"/>
        <v/>
      </c>
      <c r="E45" t="str">
        <f t="shared" si="20"/>
        <v/>
      </c>
      <c r="F45" t="str">
        <f t="shared" si="20"/>
        <v/>
      </c>
      <c r="G45" t="str">
        <f t="shared" si="20"/>
        <v/>
      </c>
      <c r="H45" t="str">
        <f t="shared" si="20"/>
        <v/>
      </c>
      <c r="I45" t="str">
        <f t="shared" si="20"/>
        <v/>
      </c>
      <c r="J45" t="str">
        <f t="shared" si="20"/>
        <v/>
      </c>
      <c r="K45" t="str">
        <f t="shared" si="20"/>
        <v/>
      </c>
      <c r="L45" t="str">
        <f t="shared" si="20"/>
        <v/>
      </c>
      <c r="M45" t="str">
        <f t="shared" si="20"/>
        <v/>
      </c>
      <c r="N45" t="str">
        <f t="shared" si="20"/>
        <v/>
      </c>
      <c r="O45" t="str">
        <f t="shared" si="20"/>
        <v/>
      </c>
      <c r="P45" t="str">
        <f t="shared" si="20"/>
        <v/>
      </c>
      <c r="Q45" t="str">
        <f t="shared" si="20"/>
        <v/>
      </c>
      <c r="R45" t="str">
        <f t="shared" si="20"/>
        <v/>
      </c>
      <c r="S45" t="str">
        <f t="shared" si="20"/>
        <v/>
      </c>
      <c r="T45" t="str">
        <f t="shared" si="20"/>
        <v/>
      </c>
      <c r="Y45" s="27" t="str">
        <f t="shared" si="11"/>
        <v/>
      </c>
      <c r="Z45" s="25" t="str">
        <f t="shared" si="12"/>
        <v/>
      </c>
      <c r="AB45" s="30">
        <f>(GEOMEAN(C40:T45)-1)*100</f>
        <v>44.679454076827184</v>
      </c>
      <c r="AC45" s="34">
        <f>1+AB45/100</f>
        <v>1.4467945407682719</v>
      </c>
      <c r="AD45" s="30"/>
      <c r="AE45" s="30"/>
      <c r="AF45" s="30"/>
      <c r="AG45" s="30"/>
      <c r="AH45" s="30"/>
    </row>
    <row r="46" spans="1:43">
      <c r="A46" s="31">
        <f t="shared" ref="A46" si="21">A11</f>
        <v>7</v>
      </c>
      <c r="B46" s="31">
        <f t="shared" si="7"/>
        <v>2.1</v>
      </c>
      <c r="C46">
        <f t="shared" ref="C46:T46" si="22">IF(C11&lt;&gt;"",1+C11/100,"")</f>
        <v>1.8181818181818181</v>
      </c>
      <c r="D46" t="str">
        <f t="shared" si="22"/>
        <v/>
      </c>
      <c r="E46" t="str">
        <f t="shared" si="22"/>
        <v/>
      </c>
      <c r="F46" t="str">
        <f t="shared" si="22"/>
        <v/>
      </c>
      <c r="G46" t="str">
        <f t="shared" si="22"/>
        <v/>
      </c>
      <c r="H46" t="str">
        <f t="shared" si="22"/>
        <v/>
      </c>
      <c r="I46" t="str">
        <f t="shared" si="22"/>
        <v/>
      </c>
      <c r="J46" t="str">
        <f t="shared" si="22"/>
        <v/>
      </c>
      <c r="K46" t="str">
        <f t="shared" si="22"/>
        <v/>
      </c>
      <c r="L46" t="str">
        <f t="shared" si="22"/>
        <v/>
      </c>
      <c r="M46" t="str">
        <f t="shared" si="22"/>
        <v/>
      </c>
      <c r="N46" t="str">
        <f t="shared" si="22"/>
        <v/>
      </c>
      <c r="O46" t="str">
        <f t="shared" si="22"/>
        <v/>
      </c>
      <c r="P46" t="str">
        <f t="shared" si="22"/>
        <v/>
      </c>
      <c r="Q46" t="str">
        <f t="shared" si="22"/>
        <v/>
      </c>
      <c r="R46" t="str">
        <f t="shared" si="22"/>
        <v/>
      </c>
      <c r="S46" t="str">
        <f t="shared" si="22"/>
        <v/>
      </c>
      <c r="T46" t="str">
        <f t="shared" si="22"/>
        <v/>
      </c>
      <c r="Y46" s="27">
        <f t="shared" si="11"/>
        <v>81.818181818181813</v>
      </c>
      <c r="Z46" s="25">
        <f t="shared" si="12"/>
        <v>1.8181818181818181</v>
      </c>
      <c r="AB46" s="30"/>
      <c r="AC46" s="30"/>
      <c r="AD46" s="30"/>
      <c r="AE46" s="30"/>
      <c r="AF46" s="30"/>
      <c r="AG46" s="30"/>
      <c r="AH46" s="30"/>
    </row>
    <row r="47" spans="1:43">
      <c r="A47" s="31">
        <f t="shared" ref="A47" si="23">A12</f>
        <v>8</v>
      </c>
      <c r="B47" s="31">
        <f t="shared" si="7"/>
        <v>2.2000000000000002</v>
      </c>
      <c r="C47" t="str">
        <f t="shared" ref="C47:T47" si="24">IF(C12&lt;&gt;"",1+C12/100,"")</f>
        <v/>
      </c>
      <c r="D47" t="str">
        <f t="shared" si="24"/>
        <v/>
      </c>
      <c r="E47" t="str">
        <f t="shared" si="24"/>
        <v/>
      </c>
      <c r="F47" t="str">
        <f t="shared" si="24"/>
        <v/>
      </c>
      <c r="G47" t="str">
        <f t="shared" si="24"/>
        <v/>
      </c>
      <c r="H47" t="str">
        <f t="shared" si="24"/>
        <v/>
      </c>
      <c r="I47" t="str">
        <f t="shared" si="24"/>
        <v/>
      </c>
      <c r="J47" t="str">
        <f t="shared" si="24"/>
        <v/>
      </c>
      <c r="K47" t="str">
        <f t="shared" si="24"/>
        <v/>
      </c>
      <c r="L47" t="str">
        <f t="shared" si="24"/>
        <v/>
      </c>
      <c r="M47" t="str">
        <f t="shared" si="24"/>
        <v/>
      </c>
      <c r="N47" t="str">
        <f t="shared" si="24"/>
        <v/>
      </c>
      <c r="O47" t="str">
        <f t="shared" si="24"/>
        <v/>
      </c>
      <c r="P47" t="str">
        <f t="shared" si="24"/>
        <v/>
      </c>
      <c r="Q47" t="str">
        <f t="shared" si="24"/>
        <v/>
      </c>
      <c r="R47" t="str">
        <f t="shared" si="24"/>
        <v/>
      </c>
      <c r="S47" t="str">
        <f t="shared" si="24"/>
        <v/>
      </c>
      <c r="T47" t="str">
        <f t="shared" si="24"/>
        <v/>
      </c>
      <c r="Y47" s="27" t="str">
        <f t="shared" si="11"/>
        <v/>
      </c>
      <c r="Z47" s="25" t="str">
        <f t="shared" si="12"/>
        <v/>
      </c>
      <c r="AB47" s="30"/>
      <c r="AC47" s="30"/>
      <c r="AD47" s="30"/>
      <c r="AE47" s="30"/>
      <c r="AF47" s="30"/>
      <c r="AG47" s="30"/>
      <c r="AH47" s="30"/>
    </row>
    <row r="48" spans="1:43">
      <c r="A48" s="31">
        <f t="shared" ref="A48" si="25">A13</f>
        <v>9</v>
      </c>
      <c r="B48" s="31">
        <f t="shared" si="7"/>
        <v>2.2999999999999998</v>
      </c>
      <c r="C48">
        <f t="shared" ref="C48:T48" si="26">IF(C13&lt;&gt;"",1+C13/100,"")</f>
        <v>1.0818558060197887</v>
      </c>
      <c r="D48" t="str">
        <f t="shared" si="26"/>
        <v/>
      </c>
      <c r="E48" t="str">
        <f t="shared" si="26"/>
        <v/>
      </c>
      <c r="F48" t="str">
        <f t="shared" si="26"/>
        <v/>
      </c>
      <c r="G48" t="str">
        <f t="shared" si="26"/>
        <v/>
      </c>
      <c r="H48" t="str">
        <f t="shared" si="26"/>
        <v/>
      </c>
      <c r="I48" t="str">
        <f t="shared" si="26"/>
        <v/>
      </c>
      <c r="J48" t="str">
        <f t="shared" si="26"/>
        <v/>
      </c>
      <c r="K48" t="str">
        <f t="shared" si="26"/>
        <v/>
      </c>
      <c r="L48" t="str">
        <f t="shared" si="26"/>
        <v/>
      </c>
      <c r="M48" t="str">
        <f t="shared" si="26"/>
        <v/>
      </c>
      <c r="N48" t="str">
        <f t="shared" si="26"/>
        <v/>
      </c>
      <c r="O48" t="str">
        <f t="shared" si="26"/>
        <v/>
      </c>
      <c r="P48" t="str">
        <f t="shared" si="26"/>
        <v/>
      </c>
      <c r="Q48" t="str">
        <f t="shared" si="26"/>
        <v/>
      </c>
      <c r="R48" t="str">
        <f t="shared" si="26"/>
        <v/>
      </c>
      <c r="S48" t="str">
        <f t="shared" si="26"/>
        <v/>
      </c>
      <c r="T48" t="str">
        <f t="shared" si="26"/>
        <v/>
      </c>
      <c r="Y48" s="27">
        <f t="shared" si="11"/>
        <v>8.1855806019788702</v>
      </c>
      <c r="Z48" s="25">
        <f t="shared" si="12"/>
        <v>1.0818558060197887</v>
      </c>
      <c r="AB48" s="30"/>
      <c r="AC48" s="30"/>
      <c r="AD48" s="30"/>
      <c r="AE48" s="30"/>
      <c r="AF48" s="30"/>
      <c r="AG48" s="30"/>
      <c r="AH48" s="30"/>
    </row>
    <row r="49" spans="1:34">
      <c r="A49" s="31">
        <f t="shared" ref="A49" si="27">A14</f>
        <v>10</v>
      </c>
      <c r="B49" s="31">
        <f t="shared" si="7"/>
        <v>2.4</v>
      </c>
      <c r="C49">
        <f t="shared" ref="C49:T49" si="28">IF(C14&lt;&gt;"",1+C14/100,"")</f>
        <v>1.0683760683760684</v>
      </c>
      <c r="D49" t="str">
        <f t="shared" si="28"/>
        <v/>
      </c>
      <c r="E49" t="str">
        <f t="shared" si="28"/>
        <v/>
      </c>
      <c r="F49" t="str">
        <f t="shared" si="28"/>
        <v/>
      </c>
      <c r="G49" t="str">
        <f t="shared" si="28"/>
        <v/>
      </c>
      <c r="H49" t="str">
        <f t="shared" si="28"/>
        <v/>
      </c>
      <c r="I49" t="str">
        <f t="shared" si="28"/>
        <v/>
      </c>
      <c r="J49" t="str">
        <f t="shared" si="28"/>
        <v/>
      </c>
      <c r="K49" t="str">
        <f t="shared" si="28"/>
        <v/>
      </c>
      <c r="L49" t="str">
        <f t="shared" si="28"/>
        <v/>
      </c>
      <c r="M49" t="str">
        <f t="shared" si="28"/>
        <v/>
      </c>
      <c r="N49" t="str">
        <f t="shared" si="28"/>
        <v/>
      </c>
      <c r="O49" t="str">
        <f t="shared" si="28"/>
        <v/>
      </c>
      <c r="P49" t="str">
        <f t="shared" si="28"/>
        <v/>
      </c>
      <c r="Q49" t="str">
        <f t="shared" si="28"/>
        <v/>
      </c>
      <c r="R49" t="str">
        <f t="shared" si="28"/>
        <v/>
      </c>
      <c r="S49" t="str">
        <f t="shared" si="28"/>
        <v/>
      </c>
      <c r="T49" t="str">
        <f t="shared" si="28"/>
        <v/>
      </c>
      <c r="Y49" s="27">
        <f t="shared" si="11"/>
        <v>6.8376068376068355</v>
      </c>
      <c r="Z49" s="25">
        <f t="shared" si="12"/>
        <v>1.0683760683760684</v>
      </c>
      <c r="AB49" s="30"/>
      <c r="AC49" s="30"/>
      <c r="AD49" s="30"/>
      <c r="AE49" s="30"/>
      <c r="AF49" s="30"/>
      <c r="AG49" s="30"/>
      <c r="AH49" s="30"/>
    </row>
    <row r="50" spans="1:34">
      <c r="A50" s="31">
        <f t="shared" ref="A50" si="29">A15</f>
        <v>11</v>
      </c>
      <c r="B50" s="31">
        <f t="shared" si="7"/>
        <v>2.5</v>
      </c>
      <c r="C50">
        <f t="shared" ref="C50:T50" si="30">IF(C15&lt;&gt;"",1+C15/100,"")</f>
        <v>1.639344262295082</v>
      </c>
      <c r="D50">
        <f t="shared" si="30"/>
        <v>3.4752402342845814</v>
      </c>
      <c r="E50">
        <f t="shared" si="30"/>
        <v>2.1739130434782612</v>
      </c>
      <c r="F50" t="str">
        <f t="shared" si="30"/>
        <v/>
      </c>
      <c r="G50" t="str">
        <f t="shared" si="30"/>
        <v/>
      </c>
      <c r="H50" t="str">
        <f t="shared" si="30"/>
        <v/>
      </c>
      <c r="I50" t="str">
        <f t="shared" si="30"/>
        <v/>
      </c>
      <c r="J50" t="str">
        <f t="shared" si="30"/>
        <v/>
      </c>
      <c r="K50" t="str">
        <f t="shared" si="30"/>
        <v/>
      </c>
      <c r="L50" t="str">
        <f t="shared" si="30"/>
        <v/>
      </c>
      <c r="M50" t="str">
        <f t="shared" si="30"/>
        <v/>
      </c>
      <c r="N50" t="str">
        <f t="shared" si="30"/>
        <v/>
      </c>
      <c r="O50" t="str">
        <f t="shared" si="30"/>
        <v/>
      </c>
      <c r="P50" t="str">
        <f t="shared" si="30"/>
        <v/>
      </c>
      <c r="Q50" t="str">
        <f t="shared" si="30"/>
        <v/>
      </c>
      <c r="R50" t="str">
        <f t="shared" si="30"/>
        <v/>
      </c>
      <c r="S50" t="str">
        <f t="shared" si="30"/>
        <v/>
      </c>
      <c r="T50" t="str">
        <f t="shared" si="30"/>
        <v/>
      </c>
      <c r="Y50" s="27">
        <f t="shared" si="11"/>
        <v>131.36574251610304</v>
      </c>
      <c r="Z50" s="25">
        <f t="shared" si="12"/>
        <v>2.3136574251610305</v>
      </c>
      <c r="AB50" s="30"/>
      <c r="AC50" s="30"/>
      <c r="AD50" s="30"/>
      <c r="AE50" s="30"/>
      <c r="AF50" s="30"/>
      <c r="AG50" s="30"/>
      <c r="AH50" s="30"/>
    </row>
    <row r="51" spans="1:34">
      <c r="A51" s="31">
        <f t="shared" ref="A51" si="31">A16</f>
        <v>12</v>
      </c>
      <c r="B51" s="31">
        <f t="shared" si="7"/>
        <v>2.6</v>
      </c>
      <c r="C51">
        <f t="shared" ref="C51:T51" si="32">IF(C16&lt;&gt;"",1+C16/100,"")</f>
        <v>1.1389521640091116</v>
      </c>
      <c r="D51">
        <f t="shared" si="32"/>
        <v>1.0706638115631693</v>
      </c>
      <c r="E51">
        <f t="shared" si="32"/>
        <v>1.2345679012345678</v>
      </c>
      <c r="F51">
        <f t="shared" si="32"/>
        <v>1.088139281828074</v>
      </c>
      <c r="G51">
        <f t="shared" si="32"/>
        <v>1.1961722488038276</v>
      </c>
      <c r="H51">
        <f t="shared" si="32"/>
        <v>1.1494252873563218</v>
      </c>
      <c r="I51">
        <f t="shared" si="32"/>
        <v>1.1111111111111112</v>
      </c>
      <c r="J51">
        <f t="shared" si="32"/>
        <v>1.1363636363636365</v>
      </c>
      <c r="K51">
        <f t="shared" si="32"/>
        <v>1.5401027590842435</v>
      </c>
      <c r="L51">
        <f t="shared" si="32"/>
        <v>1.2202383114084503</v>
      </c>
      <c r="M51" t="str">
        <f t="shared" si="32"/>
        <v/>
      </c>
      <c r="N51" t="str">
        <f t="shared" si="32"/>
        <v/>
      </c>
      <c r="O51" t="str">
        <f t="shared" si="32"/>
        <v/>
      </c>
      <c r="P51" t="str">
        <f t="shared" si="32"/>
        <v/>
      </c>
      <c r="Q51" t="str">
        <f t="shared" si="32"/>
        <v/>
      </c>
      <c r="R51" t="str">
        <f t="shared" si="32"/>
        <v/>
      </c>
      <c r="S51" t="str">
        <f t="shared" si="32"/>
        <v/>
      </c>
      <c r="T51" t="str">
        <f t="shared" si="32"/>
        <v/>
      </c>
      <c r="Y51" s="27">
        <f t="shared" si="11"/>
        <v>18.247011131480416</v>
      </c>
      <c r="Z51" s="25">
        <f t="shared" si="12"/>
        <v>1.1824701113148042</v>
      </c>
      <c r="AB51" s="30">
        <f>(GEOMEAN(C46:T51)-1)*100</f>
        <v>36.131336398043665</v>
      </c>
      <c r="AC51" s="34">
        <f>1+AB51/100</f>
        <v>1.3613133639804367</v>
      </c>
      <c r="AD51" s="30"/>
      <c r="AE51" s="30"/>
      <c r="AF51" s="30"/>
      <c r="AG51" s="30"/>
      <c r="AH51" s="30"/>
    </row>
    <row r="52" spans="1:34">
      <c r="A52" s="31">
        <f t="shared" ref="A52" si="33">A17</f>
        <v>13</v>
      </c>
      <c r="B52" s="31">
        <f t="shared" si="7"/>
        <v>3.1</v>
      </c>
      <c r="C52" t="str">
        <f t="shared" ref="C52:T52" si="34">IF(C17&lt;&gt;"",1+C17/100,"")</f>
        <v/>
      </c>
      <c r="D52" t="str">
        <f t="shared" si="34"/>
        <v/>
      </c>
      <c r="E52" t="str">
        <f t="shared" si="34"/>
        <v/>
      </c>
      <c r="F52" t="str">
        <f t="shared" si="34"/>
        <v/>
      </c>
      <c r="G52" t="str">
        <f t="shared" si="34"/>
        <v/>
      </c>
      <c r="H52" t="str">
        <f t="shared" si="34"/>
        <v/>
      </c>
      <c r="I52" t="str">
        <f t="shared" si="34"/>
        <v/>
      </c>
      <c r="J52" t="str">
        <f t="shared" si="34"/>
        <v/>
      </c>
      <c r="K52" t="str">
        <f t="shared" si="34"/>
        <v/>
      </c>
      <c r="L52" t="str">
        <f t="shared" si="34"/>
        <v/>
      </c>
      <c r="M52" t="str">
        <f t="shared" si="34"/>
        <v/>
      </c>
      <c r="N52" t="str">
        <f t="shared" si="34"/>
        <v/>
      </c>
      <c r="O52" t="str">
        <f t="shared" si="34"/>
        <v/>
      </c>
      <c r="P52" t="str">
        <f t="shared" si="34"/>
        <v/>
      </c>
      <c r="Q52" t="str">
        <f t="shared" si="34"/>
        <v/>
      </c>
      <c r="R52" t="str">
        <f t="shared" si="34"/>
        <v/>
      </c>
      <c r="S52" t="str">
        <f t="shared" si="34"/>
        <v/>
      </c>
      <c r="T52" t="str">
        <f t="shared" si="34"/>
        <v/>
      </c>
      <c r="Y52" s="27" t="str">
        <f t="shared" si="11"/>
        <v/>
      </c>
      <c r="Z52" s="25" t="str">
        <f t="shared" si="12"/>
        <v/>
      </c>
      <c r="AB52" s="30"/>
      <c r="AC52" s="30"/>
      <c r="AD52" s="30"/>
      <c r="AE52" s="30"/>
      <c r="AF52" s="30"/>
      <c r="AG52" s="30"/>
      <c r="AH52" s="30"/>
    </row>
    <row r="53" spans="1:34">
      <c r="A53" s="31">
        <f t="shared" ref="A53" si="35">A18</f>
        <v>14</v>
      </c>
      <c r="B53" s="31">
        <f t="shared" si="7"/>
        <v>3.2</v>
      </c>
      <c r="C53">
        <f t="shared" ref="C53:T53" si="36">IF(C18&lt;&gt;"",1+C18/100,"")</f>
        <v>2.7885233046702109</v>
      </c>
      <c r="D53" t="str">
        <f t="shared" si="36"/>
        <v/>
      </c>
      <c r="E53" t="str">
        <f t="shared" si="36"/>
        <v/>
      </c>
      <c r="F53" t="str">
        <f t="shared" si="36"/>
        <v/>
      </c>
      <c r="G53" t="str">
        <f t="shared" si="36"/>
        <v/>
      </c>
      <c r="H53" t="str">
        <f t="shared" si="36"/>
        <v/>
      </c>
      <c r="I53" t="str">
        <f t="shared" si="36"/>
        <v/>
      </c>
      <c r="J53" t="str">
        <f t="shared" si="36"/>
        <v/>
      </c>
      <c r="K53" t="str">
        <f t="shared" si="36"/>
        <v/>
      </c>
      <c r="L53" t="str">
        <f t="shared" si="36"/>
        <v/>
      </c>
      <c r="M53" t="str">
        <f t="shared" si="36"/>
        <v/>
      </c>
      <c r="N53" t="str">
        <f t="shared" si="36"/>
        <v/>
      </c>
      <c r="O53" t="str">
        <f t="shared" si="36"/>
        <v/>
      </c>
      <c r="P53" t="str">
        <f t="shared" si="36"/>
        <v/>
      </c>
      <c r="Q53" t="str">
        <f t="shared" si="36"/>
        <v/>
      </c>
      <c r="R53" t="str">
        <f t="shared" si="36"/>
        <v/>
      </c>
      <c r="S53" t="str">
        <f t="shared" si="36"/>
        <v/>
      </c>
      <c r="T53" t="str">
        <f t="shared" si="36"/>
        <v/>
      </c>
      <c r="Y53" s="27">
        <f t="shared" si="11"/>
        <v>178.85233046702109</v>
      </c>
      <c r="Z53" s="25">
        <f t="shared" si="12"/>
        <v>2.7885233046702109</v>
      </c>
      <c r="AB53" s="30"/>
      <c r="AC53" s="30"/>
      <c r="AD53" s="30"/>
      <c r="AE53" s="30"/>
      <c r="AF53" s="30"/>
      <c r="AG53" s="30"/>
      <c r="AH53" s="30"/>
    </row>
    <row r="54" spans="1:34">
      <c r="A54" s="31">
        <f t="shared" ref="A54" si="37">A19</f>
        <v>15</v>
      </c>
      <c r="B54" s="31" t="str">
        <f t="shared" si="7"/>
        <v>3.3.1</v>
      </c>
      <c r="C54">
        <f t="shared" ref="C54:T54" si="38">IF(C19&lt;&gt;"",1+C19/100,"")</f>
        <v>1.0493179433368311</v>
      </c>
      <c r="D54">
        <f t="shared" si="38"/>
        <v>1.1173184357541899</v>
      </c>
      <c r="E54">
        <f t="shared" si="38"/>
        <v>1.0706638115631693</v>
      </c>
      <c r="F54">
        <f t="shared" si="38"/>
        <v>1.0752688172043012</v>
      </c>
      <c r="G54">
        <f t="shared" si="38"/>
        <v>1.2987012987012987</v>
      </c>
      <c r="H54">
        <f t="shared" si="38"/>
        <v>1.4492753623188408</v>
      </c>
      <c r="I54">
        <f t="shared" si="38"/>
        <v>1.2227899701112961</v>
      </c>
      <c r="J54">
        <f t="shared" si="38"/>
        <v>0.85616438356164393</v>
      </c>
      <c r="K54" t="str">
        <f t="shared" si="38"/>
        <v/>
      </c>
      <c r="L54" t="str">
        <f t="shared" si="38"/>
        <v/>
      </c>
      <c r="M54" t="str">
        <f t="shared" si="38"/>
        <v/>
      </c>
      <c r="N54" t="str">
        <f t="shared" si="38"/>
        <v/>
      </c>
      <c r="O54" t="str">
        <f t="shared" si="38"/>
        <v/>
      </c>
      <c r="P54" t="str">
        <f t="shared" si="38"/>
        <v/>
      </c>
      <c r="Q54" t="str">
        <f t="shared" si="38"/>
        <v/>
      </c>
      <c r="R54" t="str">
        <f t="shared" si="38"/>
        <v/>
      </c>
      <c r="S54" t="str">
        <f t="shared" si="38"/>
        <v/>
      </c>
      <c r="T54" t="str">
        <f t="shared" si="38"/>
        <v/>
      </c>
      <c r="Y54" s="27">
        <f t="shared" si="11"/>
        <v>13.00637165008569</v>
      </c>
      <c r="Z54" s="25">
        <f t="shared" si="12"/>
        <v>1.1300637165008569</v>
      </c>
      <c r="AB54" s="30"/>
      <c r="AC54" s="30"/>
      <c r="AD54" s="30"/>
      <c r="AE54" s="30"/>
      <c r="AF54" s="30"/>
      <c r="AG54" s="30"/>
      <c r="AH54" s="30"/>
    </row>
    <row r="55" spans="1:34">
      <c r="A55" s="31">
        <f t="shared" ref="A55" si="39">A20</f>
        <v>16</v>
      </c>
      <c r="B55" s="31" t="str">
        <f t="shared" si="7"/>
        <v>3.3.2</v>
      </c>
      <c r="C55">
        <f t="shared" ref="C55:T55" si="40">IF(C20&lt;&gt;"",1+C20/100,"")</f>
        <v>1.4577259475218658</v>
      </c>
      <c r="D55" t="str">
        <f t="shared" si="40"/>
        <v/>
      </c>
      <c r="E55" t="str">
        <f t="shared" si="40"/>
        <v/>
      </c>
      <c r="F55" t="str">
        <f t="shared" si="40"/>
        <v/>
      </c>
      <c r="G55" t="str">
        <f t="shared" si="40"/>
        <v/>
      </c>
      <c r="H55" t="str">
        <f t="shared" si="40"/>
        <v/>
      </c>
      <c r="I55" t="str">
        <f t="shared" si="40"/>
        <v/>
      </c>
      <c r="J55" t="str">
        <f t="shared" si="40"/>
        <v/>
      </c>
      <c r="K55" t="str">
        <f t="shared" si="40"/>
        <v/>
      </c>
      <c r="L55" t="str">
        <f t="shared" si="40"/>
        <v/>
      </c>
      <c r="M55" t="str">
        <f t="shared" si="40"/>
        <v/>
      </c>
      <c r="N55" t="str">
        <f t="shared" si="40"/>
        <v/>
      </c>
      <c r="O55" t="str">
        <f t="shared" si="40"/>
        <v/>
      </c>
      <c r="P55" t="str">
        <f t="shared" si="40"/>
        <v/>
      </c>
      <c r="Q55" t="str">
        <f t="shared" si="40"/>
        <v/>
      </c>
      <c r="R55" t="str">
        <f t="shared" si="40"/>
        <v/>
      </c>
      <c r="S55" t="str">
        <f t="shared" si="40"/>
        <v/>
      </c>
      <c r="T55" t="str">
        <f t="shared" si="40"/>
        <v/>
      </c>
      <c r="Y55" s="27">
        <f t="shared" si="11"/>
        <v>45.772594752186578</v>
      </c>
      <c r="Z55" s="25">
        <f t="shared" si="12"/>
        <v>1.4577259475218658</v>
      </c>
      <c r="AB55" s="30"/>
      <c r="AC55" s="30"/>
      <c r="AD55" s="30"/>
      <c r="AE55" s="30"/>
      <c r="AF55" s="30"/>
      <c r="AG55" s="30"/>
      <c r="AH55" s="30"/>
    </row>
    <row r="56" spans="1:34">
      <c r="A56" s="31">
        <f t="shared" ref="A56" si="41">A21</f>
        <v>17</v>
      </c>
      <c r="B56" s="31" t="str">
        <f t="shared" si="7"/>
        <v>3.3.3</v>
      </c>
      <c r="C56">
        <f t="shared" ref="C56:T56" si="42">IF(C21&lt;&gt;"",1+C21/100,"")</f>
        <v>1.7543859649122804</v>
      </c>
      <c r="D56" t="str">
        <f t="shared" si="42"/>
        <v/>
      </c>
      <c r="E56" t="str">
        <f t="shared" si="42"/>
        <v/>
      </c>
      <c r="F56" t="str">
        <f t="shared" si="42"/>
        <v/>
      </c>
      <c r="G56" t="str">
        <f t="shared" si="42"/>
        <v/>
      </c>
      <c r="H56" t="str">
        <f t="shared" si="42"/>
        <v/>
      </c>
      <c r="I56" t="str">
        <f t="shared" si="42"/>
        <v/>
      </c>
      <c r="J56" t="str">
        <f t="shared" si="42"/>
        <v/>
      </c>
      <c r="K56" t="str">
        <f t="shared" si="42"/>
        <v/>
      </c>
      <c r="L56" t="str">
        <f t="shared" si="42"/>
        <v/>
      </c>
      <c r="M56" t="str">
        <f t="shared" si="42"/>
        <v/>
      </c>
      <c r="N56" t="str">
        <f t="shared" si="42"/>
        <v/>
      </c>
      <c r="O56" t="str">
        <f t="shared" si="42"/>
        <v/>
      </c>
      <c r="P56" t="str">
        <f t="shared" si="42"/>
        <v/>
      </c>
      <c r="Q56" t="str">
        <f t="shared" si="42"/>
        <v/>
      </c>
      <c r="R56" t="str">
        <f t="shared" si="42"/>
        <v/>
      </c>
      <c r="S56" t="str">
        <f t="shared" si="42"/>
        <v/>
      </c>
      <c r="T56" t="str">
        <f t="shared" si="42"/>
        <v/>
      </c>
      <c r="Y56" s="27">
        <f t="shared" si="11"/>
        <v>75.43859649122804</v>
      </c>
      <c r="Z56" s="25">
        <f t="shared" si="12"/>
        <v>1.7543859649122804</v>
      </c>
      <c r="AB56" s="30"/>
      <c r="AC56" s="30"/>
      <c r="AD56" s="30"/>
      <c r="AE56" s="30"/>
      <c r="AF56" s="30"/>
      <c r="AG56" s="30"/>
      <c r="AH56" s="30"/>
    </row>
    <row r="57" spans="1:34">
      <c r="A57" s="31">
        <f t="shared" ref="A57" si="43">A22</f>
        <v>18</v>
      </c>
      <c r="B57" s="31" t="str">
        <f t="shared" si="7"/>
        <v>3.3.4</v>
      </c>
      <c r="C57" t="str">
        <f t="shared" ref="C57:T57" si="44">IF(C22&lt;&gt;"",1+C22/100,"")</f>
        <v/>
      </c>
      <c r="D57" t="str">
        <f t="shared" si="44"/>
        <v/>
      </c>
      <c r="E57" t="str">
        <f t="shared" si="44"/>
        <v/>
      </c>
      <c r="F57" t="str">
        <f t="shared" si="44"/>
        <v/>
      </c>
      <c r="G57" t="str">
        <f t="shared" si="44"/>
        <v/>
      </c>
      <c r="H57" t="str">
        <f t="shared" si="44"/>
        <v/>
      </c>
      <c r="I57" t="str">
        <f t="shared" si="44"/>
        <v/>
      </c>
      <c r="J57" t="str">
        <f t="shared" si="44"/>
        <v/>
      </c>
      <c r="K57" t="str">
        <f t="shared" si="44"/>
        <v/>
      </c>
      <c r="L57" t="str">
        <f t="shared" si="44"/>
        <v/>
      </c>
      <c r="M57" t="str">
        <f t="shared" si="44"/>
        <v/>
      </c>
      <c r="N57" t="str">
        <f t="shared" si="44"/>
        <v/>
      </c>
      <c r="O57" t="str">
        <f t="shared" si="44"/>
        <v/>
      </c>
      <c r="P57" t="str">
        <f t="shared" si="44"/>
        <v/>
      </c>
      <c r="Q57" t="str">
        <f t="shared" si="44"/>
        <v/>
      </c>
      <c r="R57" t="str">
        <f t="shared" si="44"/>
        <v/>
      </c>
      <c r="S57" t="str">
        <f t="shared" si="44"/>
        <v/>
      </c>
      <c r="T57" t="str">
        <f t="shared" si="44"/>
        <v/>
      </c>
      <c r="Y57" s="27" t="str">
        <f t="shared" si="11"/>
        <v/>
      </c>
      <c r="Z57" s="25" t="str">
        <f t="shared" si="12"/>
        <v/>
      </c>
      <c r="AB57" s="30"/>
      <c r="AC57" s="30"/>
      <c r="AD57" s="30"/>
      <c r="AE57" s="30"/>
      <c r="AF57" s="30"/>
      <c r="AG57" s="30"/>
      <c r="AH57" s="30"/>
    </row>
    <row r="58" spans="1:34">
      <c r="A58" s="31">
        <f t="shared" ref="A58" si="45">A23</f>
        <v>19</v>
      </c>
      <c r="B58" s="31" t="str">
        <f t="shared" si="7"/>
        <v>3.4.1</v>
      </c>
      <c r="C58">
        <f t="shared" ref="C58:T58" si="46">IF(C23&lt;&gt;"",1+C23/100,"")</f>
        <v>1.0416666666666667</v>
      </c>
      <c r="D58">
        <f t="shared" si="46"/>
        <v>1.0319917440660475</v>
      </c>
      <c r="E58" t="str">
        <f t="shared" si="46"/>
        <v/>
      </c>
      <c r="F58" t="str">
        <f t="shared" si="46"/>
        <v/>
      </c>
      <c r="G58" t="str">
        <f t="shared" si="46"/>
        <v/>
      </c>
      <c r="H58" t="str">
        <f t="shared" si="46"/>
        <v/>
      </c>
      <c r="I58" t="str">
        <f t="shared" si="46"/>
        <v/>
      </c>
      <c r="J58" t="str">
        <f t="shared" si="46"/>
        <v/>
      </c>
      <c r="K58" t="str">
        <f t="shared" si="46"/>
        <v/>
      </c>
      <c r="L58" t="str">
        <f t="shared" si="46"/>
        <v/>
      </c>
      <c r="M58" t="str">
        <f t="shared" si="46"/>
        <v/>
      </c>
      <c r="N58" t="str">
        <f t="shared" si="46"/>
        <v/>
      </c>
      <c r="O58" t="str">
        <f t="shared" si="46"/>
        <v/>
      </c>
      <c r="P58" t="str">
        <f t="shared" si="46"/>
        <v/>
      </c>
      <c r="Q58" t="str">
        <f t="shared" si="46"/>
        <v/>
      </c>
      <c r="R58" t="str">
        <f t="shared" si="46"/>
        <v/>
      </c>
      <c r="S58" t="str">
        <f t="shared" si="46"/>
        <v/>
      </c>
      <c r="T58" t="str">
        <f t="shared" si="46"/>
        <v/>
      </c>
      <c r="Y58" s="27">
        <f t="shared" si="11"/>
        <v>3.6817920402999027</v>
      </c>
      <c r="Z58" s="25">
        <f t="shared" si="12"/>
        <v>1.036817920402999</v>
      </c>
      <c r="AB58" s="30"/>
      <c r="AC58" s="30"/>
      <c r="AD58" s="30"/>
      <c r="AE58" s="30"/>
      <c r="AF58" s="30"/>
      <c r="AG58" s="30"/>
      <c r="AH58" s="30"/>
    </row>
    <row r="59" spans="1:34">
      <c r="A59" s="31">
        <f t="shared" ref="A59" si="47">A24</f>
        <v>20</v>
      </c>
      <c r="B59" s="31" t="str">
        <f t="shared" si="7"/>
        <v>3.4.2</v>
      </c>
      <c r="C59">
        <f t="shared" ref="C59:T59" si="48">IF(C24&lt;&gt;"",1+C24/100,"")</f>
        <v>1.1278523720026632</v>
      </c>
      <c r="D59">
        <f t="shared" si="48"/>
        <v>1.2398017097927263</v>
      </c>
      <c r="E59" t="str">
        <f t="shared" si="48"/>
        <v/>
      </c>
      <c r="F59" t="str">
        <f t="shared" si="48"/>
        <v/>
      </c>
      <c r="G59" t="str">
        <f t="shared" si="48"/>
        <v/>
      </c>
      <c r="H59" t="str">
        <f t="shared" si="48"/>
        <v/>
      </c>
      <c r="I59" t="str">
        <f t="shared" si="48"/>
        <v/>
      </c>
      <c r="J59" t="str">
        <f t="shared" si="48"/>
        <v/>
      </c>
      <c r="K59" t="str">
        <f t="shared" si="48"/>
        <v/>
      </c>
      <c r="L59" t="str">
        <f t="shared" si="48"/>
        <v/>
      </c>
      <c r="M59" t="str">
        <f t="shared" si="48"/>
        <v/>
      </c>
      <c r="N59" t="str">
        <f t="shared" si="48"/>
        <v/>
      </c>
      <c r="O59" t="str">
        <f t="shared" si="48"/>
        <v/>
      </c>
      <c r="P59" t="str">
        <f t="shared" si="48"/>
        <v/>
      </c>
      <c r="Q59" t="str">
        <f t="shared" si="48"/>
        <v/>
      </c>
      <c r="R59" t="str">
        <f t="shared" si="48"/>
        <v/>
      </c>
      <c r="S59" t="str">
        <f t="shared" si="48"/>
        <v/>
      </c>
      <c r="T59" t="str">
        <f t="shared" si="48"/>
        <v/>
      </c>
      <c r="Y59" s="27">
        <f t="shared" si="11"/>
        <v>18.250298063162784</v>
      </c>
      <c r="Z59" s="25">
        <f t="shared" si="12"/>
        <v>1.1825029806316278</v>
      </c>
      <c r="AB59" s="30"/>
      <c r="AC59" s="30"/>
      <c r="AD59" s="30"/>
      <c r="AE59" s="30"/>
      <c r="AF59" s="30"/>
      <c r="AG59" s="30"/>
      <c r="AH59" s="30"/>
    </row>
    <row r="60" spans="1:34">
      <c r="A60" s="31">
        <f t="shared" ref="A60" si="49">A25</f>
        <v>21</v>
      </c>
      <c r="B60" s="31" t="str">
        <f t="shared" si="7"/>
        <v>3.4.3</v>
      </c>
      <c r="C60" t="str">
        <f t="shared" ref="C60:T60" si="50">IF(C25&lt;&gt;"",1+C25/100,"")</f>
        <v/>
      </c>
      <c r="D60" t="str">
        <f t="shared" si="50"/>
        <v/>
      </c>
      <c r="E60" t="str">
        <f t="shared" si="50"/>
        <v/>
      </c>
      <c r="F60" t="str">
        <f t="shared" si="50"/>
        <v/>
      </c>
      <c r="G60" t="str">
        <f t="shared" si="50"/>
        <v/>
      </c>
      <c r="H60" t="str">
        <f t="shared" si="50"/>
        <v/>
      </c>
      <c r="I60" t="str">
        <f t="shared" si="50"/>
        <v/>
      </c>
      <c r="J60" t="str">
        <f t="shared" si="50"/>
        <v/>
      </c>
      <c r="K60" t="str">
        <f t="shared" si="50"/>
        <v/>
      </c>
      <c r="L60" t="str">
        <f t="shared" si="50"/>
        <v/>
      </c>
      <c r="M60" t="str">
        <f t="shared" si="50"/>
        <v/>
      </c>
      <c r="N60" t="str">
        <f t="shared" si="50"/>
        <v/>
      </c>
      <c r="O60" t="str">
        <f t="shared" si="50"/>
        <v/>
      </c>
      <c r="P60" t="str">
        <f t="shared" si="50"/>
        <v/>
      </c>
      <c r="Q60" t="str">
        <f t="shared" si="50"/>
        <v/>
      </c>
      <c r="R60" t="str">
        <f t="shared" si="50"/>
        <v/>
      </c>
      <c r="S60" t="str">
        <f t="shared" si="50"/>
        <v/>
      </c>
      <c r="T60" t="str">
        <f t="shared" si="50"/>
        <v/>
      </c>
      <c r="Y60" s="27" t="str">
        <f t="shared" si="11"/>
        <v/>
      </c>
      <c r="Z60" s="25" t="str">
        <f t="shared" si="12"/>
        <v/>
      </c>
      <c r="AB60" s="30"/>
      <c r="AC60" s="30"/>
      <c r="AD60" s="30"/>
      <c r="AE60" s="30"/>
      <c r="AF60" s="30"/>
      <c r="AG60" s="30"/>
      <c r="AH60" s="30"/>
    </row>
    <row r="61" spans="1:34">
      <c r="A61" s="31">
        <f t="shared" ref="A61" si="51">A26</f>
        <v>22</v>
      </c>
      <c r="B61" s="31">
        <f t="shared" si="7"/>
        <v>3.5</v>
      </c>
      <c r="C61">
        <f t="shared" ref="C61:T61" si="52">IF(C26&lt;&gt;"",1+C26/100,"")</f>
        <v>1.1862643727684714</v>
      </c>
      <c r="D61" t="str">
        <f t="shared" si="52"/>
        <v/>
      </c>
      <c r="E61" t="str">
        <f t="shared" si="52"/>
        <v/>
      </c>
      <c r="F61" t="str">
        <f t="shared" si="52"/>
        <v/>
      </c>
      <c r="G61" t="str">
        <f t="shared" si="52"/>
        <v/>
      </c>
      <c r="H61" t="str">
        <f t="shared" si="52"/>
        <v/>
      </c>
      <c r="I61" t="str">
        <f t="shared" si="52"/>
        <v/>
      </c>
      <c r="J61" t="str">
        <f t="shared" si="52"/>
        <v/>
      </c>
      <c r="K61" t="str">
        <f t="shared" si="52"/>
        <v/>
      </c>
      <c r="L61" t="str">
        <f t="shared" si="52"/>
        <v/>
      </c>
      <c r="M61" t="str">
        <f t="shared" si="52"/>
        <v/>
      </c>
      <c r="N61" t="str">
        <f t="shared" si="52"/>
        <v/>
      </c>
      <c r="O61" t="str">
        <f t="shared" si="52"/>
        <v/>
      </c>
      <c r="P61" t="str">
        <f t="shared" si="52"/>
        <v/>
      </c>
      <c r="Q61" t="str">
        <f t="shared" si="52"/>
        <v/>
      </c>
      <c r="R61" t="str">
        <f t="shared" si="52"/>
        <v/>
      </c>
      <c r="S61" t="str">
        <f t="shared" si="52"/>
        <v/>
      </c>
      <c r="T61" t="str">
        <f t="shared" si="52"/>
        <v/>
      </c>
      <c r="Y61" s="27">
        <f t="shared" si="11"/>
        <v>18.626437276847142</v>
      </c>
      <c r="Z61" s="25">
        <f t="shared" si="12"/>
        <v>1.1862643727684714</v>
      </c>
      <c r="AB61" s="30">
        <f>(GEOMEAN(C52:T61)-1)*100</f>
        <v>24.616158005632816</v>
      </c>
      <c r="AC61" s="34">
        <f>1+AB61/100</f>
        <v>1.2461615800563282</v>
      </c>
      <c r="AD61" s="30"/>
      <c r="AE61" s="30"/>
      <c r="AF61" s="30"/>
      <c r="AG61" s="30"/>
      <c r="AH61" s="30"/>
    </row>
    <row r="62" spans="1:34">
      <c r="A62" s="31">
        <f t="shared" ref="A62" si="53">A27</f>
        <v>23</v>
      </c>
      <c r="B62" s="31">
        <f t="shared" si="7"/>
        <v>4.0999999999999996</v>
      </c>
      <c r="C62">
        <f t="shared" ref="C62:T62" si="54">IF(C27&lt;&gt;"",1+C27/100,"")</f>
        <v>1.4712247158412493</v>
      </c>
      <c r="D62" t="str">
        <f t="shared" si="54"/>
        <v/>
      </c>
      <c r="E62" t="str">
        <f t="shared" si="54"/>
        <v/>
      </c>
      <c r="F62" t="str">
        <f t="shared" si="54"/>
        <v/>
      </c>
      <c r="G62" t="str">
        <f t="shared" si="54"/>
        <v/>
      </c>
      <c r="H62" t="str">
        <f t="shared" si="54"/>
        <v/>
      </c>
      <c r="I62" t="str">
        <f t="shared" si="54"/>
        <v/>
      </c>
      <c r="J62" t="str">
        <f t="shared" si="54"/>
        <v/>
      </c>
      <c r="K62" t="str">
        <f t="shared" si="54"/>
        <v/>
      </c>
      <c r="L62" t="str">
        <f t="shared" si="54"/>
        <v/>
      </c>
      <c r="M62" t="str">
        <f t="shared" si="54"/>
        <v/>
      </c>
      <c r="N62" t="str">
        <f t="shared" si="54"/>
        <v/>
      </c>
      <c r="O62" t="str">
        <f t="shared" si="54"/>
        <v/>
      </c>
      <c r="P62" t="str">
        <f t="shared" si="54"/>
        <v/>
      </c>
      <c r="Q62" t="str">
        <f t="shared" si="54"/>
        <v/>
      </c>
      <c r="R62" t="str">
        <f t="shared" si="54"/>
        <v/>
      </c>
      <c r="S62" t="str">
        <f t="shared" si="54"/>
        <v/>
      </c>
      <c r="T62" t="str">
        <f t="shared" si="54"/>
        <v/>
      </c>
      <c r="Y62" s="27">
        <f t="shared" si="11"/>
        <v>47.122471584124924</v>
      </c>
      <c r="Z62" s="25">
        <f t="shared" si="12"/>
        <v>1.4712247158412493</v>
      </c>
      <c r="AB62" s="30"/>
      <c r="AC62" s="30"/>
      <c r="AD62" s="30"/>
      <c r="AE62" s="30"/>
      <c r="AF62" s="30"/>
      <c r="AG62" s="30"/>
      <c r="AH62" s="30"/>
    </row>
    <row r="63" spans="1:34">
      <c r="A63" s="31">
        <f t="shared" ref="A63" si="55">A28</f>
        <v>24</v>
      </c>
      <c r="B63" s="31">
        <f t="shared" si="7"/>
        <v>4.2</v>
      </c>
      <c r="C63">
        <f t="shared" ref="C63:T63" si="56">IF(C28&lt;&gt;"",1+C28/100,"")</f>
        <v>1.0526315789473684</v>
      </c>
      <c r="D63" t="str">
        <f t="shared" si="56"/>
        <v/>
      </c>
      <c r="E63" t="str">
        <f t="shared" si="56"/>
        <v/>
      </c>
      <c r="F63" t="str">
        <f t="shared" si="56"/>
        <v/>
      </c>
      <c r="G63" t="str">
        <f t="shared" si="56"/>
        <v/>
      </c>
      <c r="H63" t="str">
        <f t="shared" si="56"/>
        <v/>
      </c>
      <c r="I63" t="str">
        <f t="shared" si="56"/>
        <v/>
      </c>
      <c r="J63" t="str">
        <f t="shared" si="56"/>
        <v/>
      </c>
      <c r="K63" t="str">
        <f t="shared" si="56"/>
        <v/>
      </c>
      <c r="L63" t="str">
        <f t="shared" si="56"/>
        <v/>
      </c>
      <c r="M63" t="str">
        <f t="shared" si="56"/>
        <v/>
      </c>
      <c r="N63" t="str">
        <f t="shared" si="56"/>
        <v/>
      </c>
      <c r="O63" t="str">
        <f t="shared" si="56"/>
        <v/>
      </c>
      <c r="P63" t="str">
        <f t="shared" si="56"/>
        <v/>
      </c>
      <c r="Q63" t="str">
        <f t="shared" si="56"/>
        <v/>
      </c>
      <c r="R63" t="str">
        <f t="shared" si="56"/>
        <v/>
      </c>
      <c r="S63" t="str">
        <f t="shared" si="56"/>
        <v/>
      </c>
      <c r="T63" t="str">
        <f t="shared" si="56"/>
        <v/>
      </c>
      <c r="Y63" s="27">
        <f t="shared" si="11"/>
        <v>5.2631578947368363</v>
      </c>
      <c r="Z63" s="25">
        <f t="shared" si="12"/>
        <v>1.0526315789473684</v>
      </c>
      <c r="AB63" s="30"/>
      <c r="AC63" s="30"/>
      <c r="AD63" s="30"/>
      <c r="AE63" s="30"/>
      <c r="AF63" s="30"/>
      <c r="AG63" s="30"/>
      <c r="AH63" s="30"/>
    </row>
    <row r="64" spans="1:34">
      <c r="A64" s="31">
        <f t="shared" ref="A64" si="57">A29</f>
        <v>25</v>
      </c>
      <c r="B64" s="31">
        <f t="shared" si="7"/>
        <v>4.3</v>
      </c>
      <c r="C64">
        <f t="shared" ref="C64:T64" si="58">IF(C29&lt;&gt;"",1+C29/100,"")</f>
        <v>1.5873015873015874</v>
      </c>
      <c r="D64">
        <f t="shared" si="58"/>
        <v>2</v>
      </c>
      <c r="E64">
        <f t="shared" si="58"/>
        <v>1.9230769230769229</v>
      </c>
      <c r="F64">
        <f t="shared" si="58"/>
        <v>1.7543859649122804</v>
      </c>
      <c r="G64" t="str">
        <f t="shared" si="58"/>
        <v/>
      </c>
      <c r="H64" t="str">
        <f t="shared" si="58"/>
        <v/>
      </c>
      <c r="I64" t="str">
        <f t="shared" si="58"/>
        <v/>
      </c>
      <c r="J64" t="str">
        <f t="shared" si="58"/>
        <v/>
      </c>
      <c r="K64" t="str">
        <f t="shared" si="58"/>
        <v/>
      </c>
      <c r="L64" t="str">
        <f t="shared" si="58"/>
        <v/>
      </c>
      <c r="M64" t="str">
        <f t="shared" si="58"/>
        <v/>
      </c>
      <c r="N64" t="str">
        <f t="shared" si="58"/>
        <v/>
      </c>
      <c r="O64" t="str">
        <f t="shared" si="58"/>
        <v/>
      </c>
      <c r="P64" t="str">
        <f t="shared" si="58"/>
        <v/>
      </c>
      <c r="Q64" t="str">
        <f t="shared" si="58"/>
        <v/>
      </c>
      <c r="R64" t="str">
        <f t="shared" si="58"/>
        <v/>
      </c>
      <c r="S64" t="str">
        <f t="shared" si="58"/>
        <v/>
      </c>
      <c r="T64" t="str">
        <f t="shared" si="58"/>
        <v/>
      </c>
      <c r="Y64" s="27">
        <f t="shared" si="11"/>
        <v>80.905933620208771</v>
      </c>
      <c r="Z64" s="25">
        <f t="shared" si="12"/>
        <v>1.8090593362020877</v>
      </c>
      <c r="AB64" s="30"/>
      <c r="AC64" s="30"/>
      <c r="AD64" s="30"/>
      <c r="AE64" s="30"/>
      <c r="AF64" s="30"/>
      <c r="AG64" s="30"/>
      <c r="AH64" s="30"/>
    </row>
    <row r="65" spans="1:34">
      <c r="A65" s="31">
        <f t="shared" ref="A65" si="59">A30</f>
        <v>26</v>
      </c>
      <c r="B65" s="31">
        <f t="shared" si="7"/>
        <v>4.4000000000000004</v>
      </c>
      <c r="C65">
        <f t="shared" ref="C65:T65" si="60">IF(C30&lt;&gt;"",1+C30/100,"")</f>
        <v>1.639344262295082</v>
      </c>
      <c r="D65">
        <f t="shared" si="60"/>
        <v>1.0351966873706004</v>
      </c>
      <c r="E65">
        <f t="shared" si="60"/>
        <v>1.1037527593818983</v>
      </c>
      <c r="F65">
        <f t="shared" si="60"/>
        <v>1.2658227848101264</v>
      </c>
      <c r="G65">
        <f t="shared" si="60"/>
        <v>1.4285714285714286</v>
      </c>
      <c r="H65" t="str">
        <f t="shared" si="60"/>
        <v/>
      </c>
      <c r="I65" t="str">
        <f t="shared" si="60"/>
        <v/>
      </c>
      <c r="J65" t="str">
        <f t="shared" si="60"/>
        <v/>
      </c>
      <c r="K65" t="str">
        <f t="shared" si="60"/>
        <v/>
      </c>
      <c r="L65" t="str">
        <f t="shared" si="60"/>
        <v/>
      </c>
      <c r="M65" t="str">
        <f t="shared" si="60"/>
        <v/>
      </c>
      <c r="N65" t="str">
        <f t="shared" si="60"/>
        <v/>
      </c>
      <c r="O65" t="str">
        <f t="shared" si="60"/>
        <v/>
      </c>
      <c r="P65" t="str">
        <f t="shared" si="60"/>
        <v/>
      </c>
      <c r="Q65" t="str">
        <f t="shared" si="60"/>
        <v/>
      </c>
      <c r="R65" t="str">
        <f t="shared" si="60"/>
        <v/>
      </c>
      <c r="S65" t="str">
        <f t="shared" si="60"/>
        <v/>
      </c>
      <c r="T65" t="str">
        <f t="shared" si="60"/>
        <v/>
      </c>
      <c r="Y65" s="27">
        <f t="shared" si="11"/>
        <v>27.634459009367006</v>
      </c>
      <c r="Z65" s="25">
        <f t="shared" si="12"/>
        <v>1.2763445900936701</v>
      </c>
      <c r="AB65" s="30">
        <f>(GEOMEAN(C62:T65)-1)*100</f>
        <v>44.229840735516234</v>
      </c>
      <c r="AC65" s="34">
        <f>1+AB65/100</f>
        <v>1.4422984073551623</v>
      </c>
      <c r="AD65" s="30"/>
      <c r="AE65" s="30"/>
      <c r="AF65" s="30"/>
      <c r="AG65" s="30"/>
      <c r="AH65" s="30"/>
    </row>
    <row r="66" spans="1:34">
      <c r="A66" s="31">
        <f t="shared" ref="A66" si="61">A31</f>
        <v>27</v>
      </c>
      <c r="B66" s="31">
        <f t="shared" si="7"/>
        <v>5</v>
      </c>
      <c r="C66">
        <f t="shared" ref="C66:T66" si="62">IF(C31&lt;&gt;"",1+C31/100,"")</f>
        <v>1.1235955056179776</v>
      </c>
      <c r="D66">
        <f t="shared" si="62"/>
        <v>1.1198208286674132</v>
      </c>
      <c r="E66">
        <f t="shared" si="62"/>
        <v>1.1834319526627219</v>
      </c>
      <c r="F66">
        <f t="shared" si="62"/>
        <v>1.0683760683760684</v>
      </c>
      <c r="G66">
        <f t="shared" si="62"/>
        <v>1.1299435028248588</v>
      </c>
      <c r="H66">
        <f t="shared" si="62"/>
        <v>1.1123470522803114</v>
      </c>
      <c r="I66">
        <f t="shared" si="62"/>
        <v>1.0438413361169103</v>
      </c>
      <c r="J66">
        <f t="shared" si="62"/>
        <v>1.1428571428571428</v>
      </c>
      <c r="K66">
        <f t="shared" si="62"/>
        <v>1.1574074074074074</v>
      </c>
      <c r="L66">
        <f t="shared" si="62"/>
        <v>1.0869565217391304</v>
      </c>
      <c r="M66">
        <f t="shared" si="62"/>
        <v>1.3071895424836599</v>
      </c>
      <c r="N66">
        <f t="shared" si="62"/>
        <v>1.8867924528301885</v>
      </c>
      <c r="O66">
        <f t="shared" si="62"/>
        <v>1.0526315789473684</v>
      </c>
      <c r="P66">
        <f t="shared" si="62"/>
        <v>1.333333333333333</v>
      </c>
      <c r="Q66" t="str">
        <f t="shared" si="62"/>
        <v/>
      </c>
      <c r="R66" t="str">
        <f t="shared" si="62"/>
        <v/>
      </c>
      <c r="S66" t="str">
        <f t="shared" si="62"/>
        <v/>
      </c>
      <c r="T66" t="str">
        <f t="shared" si="62"/>
        <v/>
      </c>
      <c r="Y66" s="27">
        <f t="shared" si="11"/>
        <v>18.197687341560531</v>
      </c>
      <c r="Z66" s="25">
        <f t="shared" si="12"/>
        <v>1.1819768734156053</v>
      </c>
      <c r="AB66" s="30">
        <f>(GEOMEAN(C66:T66)-1)*100</f>
        <v>18.197687341560531</v>
      </c>
      <c r="AC66" s="34">
        <f>1+AB66/100</f>
        <v>1.1819768734156053</v>
      </c>
      <c r="AD66" s="30"/>
      <c r="AE66" s="30"/>
      <c r="AF66" s="30"/>
      <c r="AG66" s="30"/>
      <c r="AH66" s="30"/>
    </row>
    <row r="67" spans="1:34">
      <c r="A67" s="31">
        <f t="shared" ref="A67" si="63">A32</f>
        <v>28</v>
      </c>
      <c r="B67" s="31">
        <f t="shared" si="7"/>
        <v>6</v>
      </c>
      <c r="C67">
        <f t="shared" ref="C67:T67" si="64">IF(C32&lt;&gt;"",1+C32/100,"")</f>
        <v>2.7777777777777777</v>
      </c>
      <c r="D67" t="str">
        <f t="shared" si="64"/>
        <v/>
      </c>
      <c r="E67" t="str">
        <f t="shared" si="64"/>
        <v/>
      </c>
      <c r="F67" t="str">
        <f t="shared" si="64"/>
        <v/>
      </c>
      <c r="G67" t="str">
        <f t="shared" si="64"/>
        <v/>
      </c>
      <c r="H67" t="str">
        <f t="shared" si="64"/>
        <v/>
      </c>
      <c r="I67" t="str">
        <f t="shared" si="64"/>
        <v/>
      </c>
      <c r="J67" t="str">
        <f t="shared" si="64"/>
        <v/>
      </c>
      <c r="K67" t="str">
        <f t="shared" si="64"/>
        <v/>
      </c>
      <c r="L67" t="str">
        <f t="shared" si="64"/>
        <v/>
      </c>
      <c r="M67" t="str">
        <f t="shared" si="64"/>
        <v/>
      </c>
      <c r="N67" t="str">
        <f t="shared" si="64"/>
        <v/>
      </c>
      <c r="O67" t="str">
        <f t="shared" si="64"/>
        <v/>
      </c>
      <c r="P67" t="str">
        <f t="shared" si="64"/>
        <v/>
      </c>
      <c r="Q67" t="str">
        <f t="shared" si="64"/>
        <v/>
      </c>
      <c r="R67" t="str">
        <f t="shared" si="64"/>
        <v/>
      </c>
      <c r="S67" t="str">
        <f t="shared" si="64"/>
        <v/>
      </c>
      <c r="T67" t="str">
        <f t="shared" si="64"/>
        <v/>
      </c>
      <c r="Y67" s="27">
        <f t="shared" si="11"/>
        <v>177.77777777777777</v>
      </c>
      <c r="Z67" s="25">
        <f t="shared" si="12"/>
        <v>2.7777777777777777</v>
      </c>
      <c r="AB67" s="30">
        <f>(GEOMEAN(C67:T67)-1)*100</f>
        <v>177.77777777777777</v>
      </c>
      <c r="AC67" s="30"/>
      <c r="AD67" s="30"/>
      <c r="AE67" s="30"/>
      <c r="AF67" s="30"/>
      <c r="AG67" s="30"/>
      <c r="AH67" s="30"/>
    </row>
    <row r="68" spans="1:34">
      <c r="A68" s="24" t="s">
        <v>37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6">
        <f>MEDIAN(Y40:Y67)</f>
        <v>24.590907392283825</v>
      </c>
      <c r="Z68" s="28">
        <f>(GEOMEAN(Z40:Z67)-1)*100</f>
        <v>44.023048702048605</v>
      </c>
      <c r="AB68" s="30">
        <f>(GEOMEAN(C40:T67)-1)*100</f>
        <v>33.603424735950348</v>
      </c>
    </row>
    <row r="69" spans="1:34">
      <c r="Z69" s="28">
        <f>(GEOMEAN(Z40:Z66)-1)*100</f>
        <v>39.129116170181064</v>
      </c>
      <c r="AB69" s="30">
        <f>(GEOMEAN(C40:T66)-1)*100</f>
        <v>32.193662649488488</v>
      </c>
      <c r="AC69" s="28">
        <f>(GEOMEAN(AC40:AC66)-1)*100</f>
        <v>33.143719741483423</v>
      </c>
    </row>
  </sheetData>
  <phoneticPr fontId="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Reduction</vt:lpstr>
      <vt:lpstr>Increase</vt:lpstr>
    </vt:vector>
  </TitlesOfParts>
  <Company>Wharton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Armstrong</dc:creator>
  <cp:lastModifiedBy>Kesten Green</cp:lastModifiedBy>
  <dcterms:created xsi:type="dcterms:W3CDTF">2014-01-25T16:45:04Z</dcterms:created>
  <dcterms:modified xsi:type="dcterms:W3CDTF">2015-01-20T05:07:37Z</dcterms:modified>
</cp:coreProperties>
</file>